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3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externalReferences>
    <externalReference r:id="rId7"/>
  </externalReferences>
  <definedNames>
    <definedName name="_xlnm._FilterDatabase" localSheetId="2" hidden="1">'Выполнение работ'!$A$3:$O$70</definedName>
    <definedName name="_xlnm._FilterDatabase" localSheetId="3" hidden="1">'Финансирование '!$D$3:$D$355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'!$A$1:$AR$330</definedName>
  </definedNames>
  <calcPr calcId="152511" iterate="1"/>
</workbook>
</file>

<file path=xl/calcChain.xml><?xml version="1.0" encoding="utf-8"?>
<calcChain xmlns="http://schemas.openxmlformats.org/spreadsheetml/2006/main">
  <c r="I14" i="14" l="1"/>
  <c r="I8" i="14"/>
  <c r="D8" i="14" l="1"/>
  <c r="O14" i="13" l="1"/>
  <c r="F14" i="13"/>
  <c r="F12" i="13"/>
  <c r="AL240" i="13"/>
  <c r="P240" i="13"/>
  <c r="N240" i="13"/>
  <c r="AL245" i="13"/>
  <c r="P245" i="13"/>
  <c r="N245" i="13"/>
  <c r="AL244" i="13"/>
  <c r="P244" i="13"/>
  <c r="N244" i="13"/>
  <c r="AO204" i="13"/>
  <c r="P228" i="13"/>
  <c r="N228" i="13"/>
  <c r="AO227" i="13"/>
  <c r="P227" i="13"/>
  <c r="N227" i="13"/>
  <c r="AO226" i="13"/>
  <c r="P226" i="13"/>
  <c r="N226" i="13"/>
  <c r="AO225" i="13"/>
  <c r="P225" i="13"/>
  <c r="N225" i="13"/>
  <c r="AO223" i="13"/>
  <c r="N223" i="13"/>
  <c r="P224" i="13"/>
  <c r="AO224" i="13"/>
  <c r="N224" i="13"/>
  <c r="P111" i="13"/>
  <c r="P113" i="13"/>
  <c r="E184" i="13" l="1"/>
  <c r="T118" i="13" l="1"/>
  <c r="T117" i="13"/>
  <c r="T116" i="13"/>
  <c r="H286" i="13" l="1"/>
  <c r="I286" i="13"/>
  <c r="J286" i="13"/>
  <c r="K286" i="13"/>
  <c r="L286" i="13"/>
  <c r="M286" i="13"/>
  <c r="N286" i="13"/>
  <c r="O286" i="13"/>
  <c r="P286" i="13"/>
  <c r="Q286" i="13"/>
  <c r="R286" i="13"/>
  <c r="S286" i="13"/>
  <c r="T286" i="13"/>
  <c r="U286" i="13"/>
  <c r="V286" i="13"/>
  <c r="W286" i="13"/>
  <c r="X286" i="13"/>
  <c r="Y286" i="13"/>
  <c r="Z286" i="13"/>
  <c r="AA286" i="13"/>
  <c r="AB286" i="13"/>
  <c r="AC286" i="13"/>
  <c r="AD286" i="13"/>
  <c r="AE286" i="13"/>
  <c r="AF286" i="13"/>
  <c r="AG286" i="13"/>
  <c r="AH286" i="13"/>
  <c r="AI286" i="13"/>
  <c r="AJ286" i="13"/>
  <c r="AK286" i="13"/>
  <c r="AL286" i="13"/>
  <c r="AM286" i="13"/>
  <c r="AN286" i="13"/>
  <c r="AO286" i="13"/>
  <c r="AP286" i="13"/>
  <c r="AQ286" i="13"/>
  <c r="H287" i="13"/>
  <c r="I287" i="13"/>
  <c r="J287" i="13"/>
  <c r="K287" i="13"/>
  <c r="L287" i="13"/>
  <c r="M287" i="13"/>
  <c r="N287" i="13"/>
  <c r="O287" i="13"/>
  <c r="P287" i="13"/>
  <c r="Q287" i="13"/>
  <c r="R287" i="13"/>
  <c r="S287" i="13"/>
  <c r="T287" i="13"/>
  <c r="U287" i="13"/>
  <c r="V287" i="13"/>
  <c r="W287" i="13"/>
  <c r="X287" i="13"/>
  <c r="Y287" i="13"/>
  <c r="Z287" i="13"/>
  <c r="AA287" i="13"/>
  <c r="AB287" i="13"/>
  <c r="AC287" i="13"/>
  <c r="AD287" i="13"/>
  <c r="AE287" i="13"/>
  <c r="AF287" i="13"/>
  <c r="AG287" i="13"/>
  <c r="AH287" i="13"/>
  <c r="AI287" i="13"/>
  <c r="AJ287" i="13"/>
  <c r="AK287" i="13"/>
  <c r="AL287" i="13"/>
  <c r="AM287" i="13"/>
  <c r="AN287" i="13"/>
  <c r="AO287" i="13"/>
  <c r="AP287" i="13"/>
  <c r="AQ287" i="13"/>
  <c r="I285" i="13"/>
  <c r="J285" i="13"/>
  <c r="K285" i="13"/>
  <c r="L285" i="13"/>
  <c r="M285" i="13"/>
  <c r="N285" i="13"/>
  <c r="O285" i="13"/>
  <c r="P285" i="13"/>
  <c r="Q285" i="13"/>
  <c r="R285" i="13"/>
  <c r="S285" i="13"/>
  <c r="T285" i="13"/>
  <c r="U285" i="13"/>
  <c r="V285" i="13"/>
  <c r="W285" i="13"/>
  <c r="X285" i="13"/>
  <c r="Y285" i="13"/>
  <c r="Z285" i="13"/>
  <c r="AA285" i="13"/>
  <c r="AB285" i="13"/>
  <c r="AC285" i="13"/>
  <c r="AD285" i="13"/>
  <c r="AE285" i="13"/>
  <c r="AF285" i="13"/>
  <c r="AG285" i="13"/>
  <c r="AH285" i="13"/>
  <c r="AI285" i="13"/>
  <c r="AJ285" i="13"/>
  <c r="AK285" i="13"/>
  <c r="AL285" i="13"/>
  <c r="AM285" i="13"/>
  <c r="AN285" i="13"/>
  <c r="AO285" i="13"/>
  <c r="AP285" i="13"/>
  <c r="AQ285" i="13"/>
  <c r="H285" i="13"/>
  <c r="F291" i="13"/>
  <c r="E291" i="13"/>
  <c r="E288" i="13" s="1"/>
  <c r="F290" i="13"/>
  <c r="G290" i="13" s="1"/>
  <c r="E290" i="13"/>
  <c r="F289" i="13"/>
  <c r="G289" i="13" s="1"/>
  <c r="E289" i="13"/>
  <c r="AQ288" i="13"/>
  <c r="AP288" i="13"/>
  <c r="AO288" i="13"/>
  <c r="AN288" i="13"/>
  <c r="AM288" i="13"/>
  <c r="AL288" i="13"/>
  <c r="AK288" i="13"/>
  <c r="AJ288" i="13"/>
  <c r="AI288" i="13"/>
  <c r="AH288" i="13"/>
  <c r="AG288" i="13"/>
  <c r="AF288" i="13"/>
  <c r="AE288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R288" i="13"/>
  <c r="Q288" i="13"/>
  <c r="P288" i="13"/>
  <c r="O288" i="13"/>
  <c r="N288" i="13"/>
  <c r="M288" i="13"/>
  <c r="L288" i="13"/>
  <c r="K288" i="13"/>
  <c r="J288" i="13"/>
  <c r="I288" i="13"/>
  <c r="H288" i="13"/>
  <c r="F196" i="13"/>
  <c r="E196" i="13"/>
  <c r="F195" i="13"/>
  <c r="E195" i="13"/>
  <c r="F194" i="13"/>
  <c r="E194" i="13"/>
  <c r="AQ193" i="13"/>
  <c r="AP193" i="13"/>
  <c r="AO193" i="13"/>
  <c r="AN193" i="13"/>
  <c r="AM193" i="13"/>
  <c r="AL193" i="13"/>
  <c r="AK193" i="13"/>
  <c r="AJ193" i="13"/>
  <c r="AI193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S193" i="13"/>
  <c r="R193" i="13"/>
  <c r="Q193" i="13"/>
  <c r="P193" i="13"/>
  <c r="O193" i="13"/>
  <c r="N193" i="13"/>
  <c r="M193" i="13"/>
  <c r="L193" i="13"/>
  <c r="K193" i="13"/>
  <c r="J193" i="13"/>
  <c r="I193" i="13"/>
  <c r="H193" i="13"/>
  <c r="F192" i="13"/>
  <c r="E192" i="13"/>
  <c r="G192" i="13" s="1"/>
  <c r="F191" i="13"/>
  <c r="E191" i="13"/>
  <c r="F190" i="13"/>
  <c r="E190" i="13"/>
  <c r="AQ189" i="13"/>
  <c r="AP189" i="13"/>
  <c r="AO189" i="13"/>
  <c r="AN189" i="13"/>
  <c r="AM189" i="13"/>
  <c r="AL189" i="13"/>
  <c r="AK189" i="13"/>
  <c r="AJ189" i="13"/>
  <c r="AI189" i="13"/>
  <c r="AH189" i="13"/>
  <c r="AG189" i="13"/>
  <c r="AF189" i="13"/>
  <c r="AE189" i="13"/>
  <c r="AD189" i="13"/>
  <c r="AC189" i="13"/>
  <c r="AB189" i="13"/>
  <c r="AA189" i="13"/>
  <c r="Z189" i="13"/>
  <c r="Y189" i="13"/>
  <c r="X189" i="13"/>
  <c r="W189" i="13"/>
  <c r="V189" i="13"/>
  <c r="U189" i="13"/>
  <c r="T189" i="13"/>
  <c r="S189" i="13"/>
  <c r="R189" i="13"/>
  <c r="Q189" i="13"/>
  <c r="P189" i="13"/>
  <c r="O189" i="13"/>
  <c r="N189" i="13"/>
  <c r="M189" i="13"/>
  <c r="L189" i="13"/>
  <c r="K189" i="13"/>
  <c r="J189" i="13"/>
  <c r="I189" i="13"/>
  <c r="H189" i="13"/>
  <c r="H139" i="13"/>
  <c r="I139" i="13"/>
  <c r="J139" i="13"/>
  <c r="K139" i="13"/>
  <c r="L139" i="13"/>
  <c r="M139" i="13"/>
  <c r="N139" i="13"/>
  <c r="O139" i="13"/>
  <c r="P139" i="13"/>
  <c r="Q139" i="13"/>
  <c r="R139" i="13"/>
  <c r="S139" i="13"/>
  <c r="T139" i="13"/>
  <c r="U139" i="13"/>
  <c r="V139" i="13"/>
  <c r="W139" i="13"/>
  <c r="X139" i="13"/>
  <c r="Y139" i="13"/>
  <c r="Z139" i="13"/>
  <c r="AA139" i="13"/>
  <c r="AB139" i="13"/>
  <c r="AC139" i="13"/>
  <c r="AD139" i="13"/>
  <c r="AE139" i="13"/>
  <c r="AF139" i="13"/>
  <c r="AG139" i="13"/>
  <c r="AH139" i="13"/>
  <c r="AI139" i="13"/>
  <c r="AJ139" i="13"/>
  <c r="AK139" i="13"/>
  <c r="AL139" i="13"/>
  <c r="AM139" i="13"/>
  <c r="AN139" i="13"/>
  <c r="AO139" i="13"/>
  <c r="AP139" i="13"/>
  <c r="AQ139" i="13"/>
  <c r="H140" i="13"/>
  <c r="I140" i="13"/>
  <c r="J14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AB140" i="13"/>
  <c r="AC140" i="13"/>
  <c r="AD140" i="13"/>
  <c r="AE140" i="13"/>
  <c r="AF140" i="13"/>
  <c r="AG140" i="13"/>
  <c r="AH140" i="13"/>
  <c r="AI140" i="13"/>
  <c r="AJ140" i="13"/>
  <c r="AK140" i="13"/>
  <c r="AL140" i="13"/>
  <c r="AM140" i="13"/>
  <c r="AN140" i="13"/>
  <c r="AO140" i="13"/>
  <c r="AP140" i="13"/>
  <c r="AQ140" i="13"/>
  <c r="I138" i="13"/>
  <c r="J138" i="13"/>
  <c r="K138" i="13"/>
  <c r="L138" i="13"/>
  <c r="M138" i="13"/>
  <c r="N138" i="13"/>
  <c r="O138" i="13"/>
  <c r="P138" i="13"/>
  <c r="Q138" i="13"/>
  <c r="R138" i="13"/>
  <c r="S138" i="13"/>
  <c r="T138" i="13"/>
  <c r="U138" i="13"/>
  <c r="V138" i="13"/>
  <c r="W138" i="13"/>
  <c r="X138" i="13"/>
  <c r="Y138" i="13"/>
  <c r="Z138" i="13"/>
  <c r="AA138" i="13"/>
  <c r="AB138" i="13"/>
  <c r="AC138" i="13"/>
  <c r="AD138" i="13"/>
  <c r="AE138" i="13"/>
  <c r="AF138" i="13"/>
  <c r="AG138" i="13"/>
  <c r="AH138" i="13"/>
  <c r="AI138" i="13"/>
  <c r="AJ138" i="13"/>
  <c r="AK138" i="13"/>
  <c r="AL138" i="13"/>
  <c r="AM138" i="13"/>
  <c r="AN138" i="13"/>
  <c r="AO138" i="13"/>
  <c r="AP138" i="13"/>
  <c r="AQ138" i="13"/>
  <c r="H138" i="13"/>
  <c r="F176" i="13"/>
  <c r="E176" i="13"/>
  <c r="F175" i="13"/>
  <c r="E175" i="13"/>
  <c r="F174" i="13"/>
  <c r="E174" i="13"/>
  <c r="AQ173" i="13"/>
  <c r="AP173" i="13"/>
  <c r="AO173" i="13"/>
  <c r="AN173" i="13"/>
  <c r="AM173" i="13"/>
  <c r="AL173" i="13"/>
  <c r="AK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F172" i="13"/>
  <c r="E172" i="13"/>
  <c r="F171" i="13"/>
  <c r="E171" i="13"/>
  <c r="F170" i="13"/>
  <c r="E170" i="13"/>
  <c r="AQ169" i="13"/>
  <c r="AP169" i="13"/>
  <c r="AO169" i="13"/>
  <c r="AN169" i="13"/>
  <c r="AM169" i="13"/>
  <c r="AL169" i="13"/>
  <c r="AK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F168" i="13"/>
  <c r="E168" i="13"/>
  <c r="F167" i="13"/>
  <c r="E167" i="13"/>
  <c r="F166" i="13"/>
  <c r="E166" i="13"/>
  <c r="AQ165" i="13"/>
  <c r="AP165" i="13"/>
  <c r="AO165" i="13"/>
  <c r="AN165" i="13"/>
  <c r="AM165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F164" i="13"/>
  <c r="E164" i="13"/>
  <c r="F163" i="13"/>
  <c r="E163" i="13"/>
  <c r="F162" i="13"/>
  <c r="E162" i="13"/>
  <c r="AQ161" i="13"/>
  <c r="AP161" i="13"/>
  <c r="AO161" i="13"/>
  <c r="AN161" i="13"/>
  <c r="AM161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F160" i="13"/>
  <c r="E160" i="13"/>
  <c r="G160" i="13" s="1"/>
  <c r="F159" i="13"/>
  <c r="E159" i="13"/>
  <c r="E157" i="13" s="1"/>
  <c r="F158" i="13"/>
  <c r="E158" i="13"/>
  <c r="AQ157" i="13"/>
  <c r="AP157" i="13"/>
  <c r="AO157" i="13"/>
  <c r="AN157" i="13"/>
  <c r="AM157" i="13"/>
  <c r="AL157" i="13"/>
  <c r="AK157" i="13"/>
  <c r="AJ157" i="13"/>
  <c r="AI157" i="13"/>
  <c r="AH157" i="13"/>
  <c r="AG157" i="13"/>
  <c r="AF157" i="13"/>
  <c r="AE157" i="13"/>
  <c r="AD157" i="13"/>
  <c r="AC157" i="13"/>
  <c r="AB157" i="13"/>
  <c r="AA157" i="13"/>
  <c r="Z157" i="13"/>
  <c r="Y157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F156" i="13"/>
  <c r="E156" i="13"/>
  <c r="F155" i="13"/>
  <c r="E155" i="13"/>
  <c r="F154" i="13"/>
  <c r="E154" i="13"/>
  <c r="AQ153" i="13"/>
  <c r="AP153" i="13"/>
  <c r="AO153" i="13"/>
  <c r="AN153" i="13"/>
  <c r="AM153" i="13"/>
  <c r="AL153" i="13"/>
  <c r="AK153" i="13"/>
  <c r="AJ153" i="13"/>
  <c r="AI153" i="13"/>
  <c r="AH153" i="13"/>
  <c r="AG153" i="13"/>
  <c r="AF153" i="13"/>
  <c r="AE153" i="13"/>
  <c r="AD153" i="13"/>
  <c r="AC153" i="13"/>
  <c r="AB153" i="13"/>
  <c r="AA153" i="13"/>
  <c r="Z153" i="13"/>
  <c r="Y153" i="13"/>
  <c r="X153" i="13"/>
  <c r="W153" i="13"/>
  <c r="V153" i="13"/>
  <c r="U153" i="13"/>
  <c r="T153" i="13"/>
  <c r="S153" i="13"/>
  <c r="R153" i="13"/>
  <c r="Q153" i="13"/>
  <c r="P153" i="13"/>
  <c r="O153" i="13"/>
  <c r="N153" i="13"/>
  <c r="M153" i="13"/>
  <c r="L153" i="13"/>
  <c r="K153" i="13"/>
  <c r="J153" i="13"/>
  <c r="I153" i="13"/>
  <c r="H153" i="13"/>
  <c r="F152" i="13"/>
  <c r="E152" i="13"/>
  <c r="F151" i="13"/>
  <c r="E151" i="13"/>
  <c r="F150" i="13"/>
  <c r="E150" i="13"/>
  <c r="AQ149" i="13"/>
  <c r="AP149" i="13"/>
  <c r="AO149" i="13"/>
  <c r="AN149" i="13"/>
  <c r="AM149" i="13"/>
  <c r="AL149" i="13"/>
  <c r="AK149" i="13"/>
  <c r="AJ149" i="13"/>
  <c r="AI149" i="13"/>
  <c r="AH149" i="13"/>
  <c r="AG149" i="13"/>
  <c r="AF149" i="13"/>
  <c r="AE149" i="13"/>
  <c r="AD149" i="13"/>
  <c r="AC149" i="13"/>
  <c r="AB149" i="13"/>
  <c r="AA149" i="13"/>
  <c r="Z149" i="13"/>
  <c r="Y149" i="13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F148" i="13"/>
  <c r="E148" i="13"/>
  <c r="F147" i="13"/>
  <c r="E147" i="13"/>
  <c r="F146" i="13"/>
  <c r="E146" i="13"/>
  <c r="AQ145" i="13"/>
  <c r="AP145" i="13"/>
  <c r="AO145" i="13"/>
  <c r="AN145" i="13"/>
  <c r="AM145" i="13"/>
  <c r="AL145" i="13"/>
  <c r="AK145" i="13"/>
  <c r="AJ145" i="13"/>
  <c r="AI145" i="13"/>
  <c r="AH145" i="13"/>
  <c r="AG145" i="13"/>
  <c r="AF145" i="13"/>
  <c r="AE145" i="13"/>
  <c r="AD145" i="13"/>
  <c r="AC145" i="13"/>
  <c r="AB145" i="13"/>
  <c r="AA145" i="13"/>
  <c r="Z145" i="13"/>
  <c r="Y145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F144" i="13"/>
  <c r="E144" i="13"/>
  <c r="F143" i="13"/>
  <c r="E143" i="13"/>
  <c r="F142" i="13"/>
  <c r="E142" i="13"/>
  <c r="AQ141" i="13"/>
  <c r="AP141" i="13"/>
  <c r="AO141" i="13"/>
  <c r="AN141" i="13"/>
  <c r="AM141" i="13"/>
  <c r="AL141" i="13"/>
  <c r="AK141" i="13"/>
  <c r="AJ141" i="13"/>
  <c r="AI141" i="13"/>
  <c r="AH141" i="13"/>
  <c r="AG141" i="13"/>
  <c r="AF141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G291" i="13" l="1"/>
  <c r="F288" i="13"/>
  <c r="G288" i="13" s="1"/>
  <c r="G167" i="13"/>
  <c r="E193" i="13"/>
  <c r="G158" i="13"/>
  <c r="G171" i="13"/>
  <c r="G174" i="13"/>
  <c r="E153" i="13"/>
  <c r="E161" i="13"/>
  <c r="E169" i="13"/>
  <c r="G143" i="13"/>
  <c r="G146" i="13"/>
  <c r="F149" i="13"/>
  <c r="G196" i="13"/>
  <c r="G194" i="13"/>
  <c r="G195" i="13"/>
  <c r="E189" i="13"/>
  <c r="F193" i="13"/>
  <c r="G193" i="13" s="1"/>
  <c r="G190" i="13"/>
  <c r="G191" i="13"/>
  <c r="F189" i="13"/>
  <c r="G159" i="13"/>
  <c r="E145" i="13"/>
  <c r="E141" i="13"/>
  <c r="G154" i="13"/>
  <c r="G170" i="13"/>
  <c r="G155" i="13"/>
  <c r="G175" i="13"/>
  <c r="G151" i="13"/>
  <c r="E173" i="13"/>
  <c r="E149" i="13"/>
  <c r="G163" i="13"/>
  <c r="G166" i="13"/>
  <c r="G142" i="13"/>
  <c r="G162" i="13"/>
  <c r="E165" i="13"/>
  <c r="G147" i="13"/>
  <c r="G156" i="13"/>
  <c r="G176" i="13"/>
  <c r="G172" i="13"/>
  <c r="G168" i="13"/>
  <c r="G164" i="13"/>
  <c r="G149" i="13"/>
  <c r="G152" i="13"/>
  <c r="G148" i="13"/>
  <c r="G144" i="13"/>
  <c r="F173" i="13"/>
  <c r="G173" i="13" s="1"/>
  <c r="F169" i="13"/>
  <c r="F165" i="13"/>
  <c r="F161" i="13"/>
  <c r="G161" i="13" s="1"/>
  <c r="F157" i="13"/>
  <c r="G157" i="13" s="1"/>
  <c r="F153" i="13"/>
  <c r="G150" i="13"/>
  <c r="F145" i="13"/>
  <c r="G145" i="13" s="1"/>
  <c r="F141" i="13"/>
  <c r="AO93" i="13"/>
  <c r="AO89" i="13" s="1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P89" i="13"/>
  <c r="AQ89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H87" i="13"/>
  <c r="F93" i="13"/>
  <c r="F92" i="13"/>
  <c r="E92" i="13"/>
  <c r="F91" i="13"/>
  <c r="E91" i="13"/>
  <c r="AQ90" i="13"/>
  <c r="AP90" i="13"/>
  <c r="AO90" i="13"/>
  <c r="AN90" i="13"/>
  <c r="AM90" i="13"/>
  <c r="AL90" i="13"/>
  <c r="AK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H78" i="13"/>
  <c r="H38" i="13"/>
  <c r="F76" i="13"/>
  <c r="E76" i="13"/>
  <c r="F75" i="13"/>
  <c r="E75" i="13"/>
  <c r="F74" i="13"/>
  <c r="E74" i="13"/>
  <c r="AQ73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F72" i="13"/>
  <c r="E72" i="13"/>
  <c r="F71" i="13"/>
  <c r="E71" i="13"/>
  <c r="F70" i="13"/>
  <c r="E70" i="13"/>
  <c r="AQ69" i="13"/>
  <c r="AP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F68" i="13"/>
  <c r="E68" i="13"/>
  <c r="F67" i="13"/>
  <c r="E67" i="13"/>
  <c r="F66" i="13"/>
  <c r="E66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F64" i="13"/>
  <c r="E64" i="13"/>
  <c r="F63" i="13"/>
  <c r="E63" i="13"/>
  <c r="F62" i="13"/>
  <c r="E62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F60" i="13"/>
  <c r="E60" i="13"/>
  <c r="F59" i="13"/>
  <c r="E59" i="13"/>
  <c r="F58" i="13"/>
  <c r="E58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F56" i="13"/>
  <c r="E56" i="13"/>
  <c r="F55" i="13"/>
  <c r="E55" i="13"/>
  <c r="F54" i="13"/>
  <c r="E54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F52" i="13"/>
  <c r="E52" i="13"/>
  <c r="F51" i="13"/>
  <c r="E51" i="13"/>
  <c r="F50" i="13"/>
  <c r="E50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169" i="13" l="1"/>
  <c r="G141" i="13"/>
  <c r="G189" i="13"/>
  <c r="G153" i="13"/>
  <c r="G165" i="13"/>
  <c r="G92" i="13"/>
  <c r="E73" i="13"/>
  <c r="G91" i="13"/>
  <c r="G50" i="13"/>
  <c r="E57" i="13"/>
  <c r="E65" i="13"/>
  <c r="E69" i="13"/>
  <c r="G59" i="13"/>
  <c r="G62" i="13"/>
  <c r="G60" i="13"/>
  <c r="G63" i="13"/>
  <c r="G75" i="13"/>
  <c r="G51" i="13"/>
  <c r="E61" i="13"/>
  <c r="G66" i="13"/>
  <c r="E53" i="13"/>
  <c r="G67" i="13"/>
  <c r="G58" i="13"/>
  <c r="E93" i="13"/>
  <c r="E90" i="13" s="1"/>
  <c r="F90" i="13"/>
  <c r="G55" i="13"/>
  <c r="G70" i="13"/>
  <c r="G71" i="13"/>
  <c r="F73" i="13"/>
  <c r="G54" i="13"/>
  <c r="G76" i="13"/>
  <c r="G72" i="13"/>
  <c r="G68" i="13"/>
  <c r="G64" i="13"/>
  <c r="G56" i="13"/>
  <c r="E49" i="13"/>
  <c r="G52" i="13"/>
  <c r="G74" i="13"/>
  <c r="F69" i="13"/>
  <c r="F65" i="13"/>
  <c r="F61" i="13"/>
  <c r="F57" i="13"/>
  <c r="F53" i="13"/>
  <c r="F49" i="13"/>
  <c r="I311" i="13"/>
  <c r="J311" i="13"/>
  <c r="M311" i="13"/>
  <c r="N311" i="13"/>
  <c r="O311" i="13"/>
  <c r="P311" i="13"/>
  <c r="Q311" i="13"/>
  <c r="R311" i="13"/>
  <c r="S311" i="13"/>
  <c r="U311" i="13"/>
  <c r="V311" i="13"/>
  <c r="W311" i="13"/>
  <c r="X311" i="13"/>
  <c r="Y311" i="13"/>
  <c r="Z311" i="13"/>
  <c r="AA311" i="13"/>
  <c r="AB311" i="13"/>
  <c r="AC311" i="13"/>
  <c r="AD311" i="13"/>
  <c r="AE311" i="13"/>
  <c r="AF311" i="13"/>
  <c r="AG311" i="13"/>
  <c r="AH311" i="13"/>
  <c r="AI311" i="13"/>
  <c r="AJ311" i="13"/>
  <c r="AK311" i="13"/>
  <c r="AL311" i="13"/>
  <c r="AM311" i="13"/>
  <c r="AN311" i="13"/>
  <c r="AO311" i="13"/>
  <c r="AP311" i="13"/>
  <c r="AQ311" i="13"/>
  <c r="H312" i="13"/>
  <c r="I312" i="13"/>
  <c r="J312" i="13"/>
  <c r="M312" i="13"/>
  <c r="Q312" i="13"/>
  <c r="R312" i="13"/>
  <c r="S312" i="13"/>
  <c r="U312" i="13"/>
  <c r="V312" i="13"/>
  <c r="W312" i="13"/>
  <c r="X312" i="13"/>
  <c r="Y312" i="13"/>
  <c r="Z312" i="13"/>
  <c r="AA312" i="13"/>
  <c r="AB312" i="13"/>
  <c r="AC312" i="13"/>
  <c r="AD312" i="13"/>
  <c r="AE312" i="13"/>
  <c r="AG312" i="13"/>
  <c r="AH312" i="13"/>
  <c r="AI312" i="13"/>
  <c r="AJ312" i="13"/>
  <c r="AK312" i="13"/>
  <c r="AL312" i="13"/>
  <c r="AM312" i="13"/>
  <c r="AN312" i="13"/>
  <c r="AO312" i="13"/>
  <c r="AP312" i="13"/>
  <c r="AQ312" i="13"/>
  <c r="H313" i="13"/>
  <c r="I313" i="13"/>
  <c r="J313" i="13"/>
  <c r="M313" i="13"/>
  <c r="N313" i="13"/>
  <c r="O313" i="13"/>
  <c r="P313" i="13"/>
  <c r="Q313" i="13"/>
  <c r="R313" i="13"/>
  <c r="S313" i="13"/>
  <c r="U313" i="13"/>
  <c r="V313" i="13"/>
  <c r="W313" i="13"/>
  <c r="X313" i="13"/>
  <c r="Y313" i="13"/>
  <c r="Z313" i="13"/>
  <c r="AA313" i="13"/>
  <c r="AB313" i="13"/>
  <c r="AC313" i="13"/>
  <c r="AD313" i="13"/>
  <c r="AE313" i="13"/>
  <c r="AF313" i="13"/>
  <c r="AG313" i="13"/>
  <c r="AH313" i="13"/>
  <c r="AI313" i="13"/>
  <c r="AJ313" i="13"/>
  <c r="AK313" i="13"/>
  <c r="AL313" i="13"/>
  <c r="AM313" i="13"/>
  <c r="AN313" i="13"/>
  <c r="AP313" i="13"/>
  <c r="AQ313" i="13"/>
  <c r="G73" i="13" l="1"/>
  <c r="G57" i="13"/>
  <c r="G69" i="13"/>
  <c r="G53" i="13"/>
  <c r="G65" i="13"/>
  <c r="G61" i="13"/>
  <c r="G90" i="13"/>
  <c r="G93" i="13"/>
  <c r="G49" i="13"/>
  <c r="H303" i="13"/>
  <c r="H304" i="13"/>
  <c r="I304" i="13"/>
  <c r="J304" i="13"/>
  <c r="M304" i="13"/>
  <c r="Q304" i="13"/>
  <c r="R304" i="13"/>
  <c r="S304" i="13"/>
  <c r="T304" i="13"/>
  <c r="U304" i="13"/>
  <c r="V304" i="13"/>
  <c r="W304" i="13"/>
  <c r="X304" i="13"/>
  <c r="Y304" i="13"/>
  <c r="Z304" i="13"/>
  <c r="AA304" i="13"/>
  <c r="AB304" i="13"/>
  <c r="AC304" i="13"/>
  <c r="AD304" i="13"/>
  <c r="AE304" i="13"/>
  <c r="AF304" i="13"/>
  <c r="AG304" i="13"/>
  <c r="AH304" i="13"/>
  <c r="AI304" i="13"/>
  <c r="AJ304" i="13"/>
  <c r="AK304" i="13"/>
  <c r="AM304" i="13"/>
  <c r="AN304" i="13"/>
  <c r="AP304" i="13"/>
  <c r="AQ304" i="13"/>
  <c r="H305" i="13"/>
  <c r="I305" i="13"/>
  <c r="J305" i="13"/>
  <c r="M305" i="13"/>
  <c r="R305" i="13"/>
  <c r="S305" i="13"/>
  <c r="T305" i="13"/>
  <c r="U305" i="13"/>
  <c r="V305" i="13"/>
  <c r="W305" i="13"/>
  <c r="X305" i="13"/>
  <c r="Y305" i="13"/>
  <c r="Z305" i="13"/>
  <c r="AA305" i="13"/>
  <c r="AB305" i="13"/>
  <c r="AC305" i="13"/>
  <c r="AD305" i="13"/>
  <c r="AE305" i="13"/>
  <c r="AF305" i="13"/>
  <c r="AG305" i="13"/>
  <c r="AH305" i="13"/>
  <c r="AI305" i="13"/>
  <c r="AJ305" i="13"/>
  <c r="AK305" i="13"/>
  <c r="AM305" i="13"/>
  <c r="AN305" i="13"/>
  <c r="AP305" i="13"/>
  <c r="AQ305" i="13"/>
  <c r="I303" i="13"/>
  <c r="J303" i="13"/>
  <c r="K303" i="13"/>
  <c r="L303" i="13"/>
  <c r="M303" i="13"/>
  <c r="N303" i="13"/>
  <c r="O303" i="13"/>
  <c r="P303" i="13"/>
  <c r="Q303" i="13"/>
  <c r="R303" i="13"/>
  <c r="S303" i="13"/>
  <c r="T303" i="13"/>
  <c r="U303" i="13"/>
  <c r="V303" i="13"/>
  <c r="W303" i="13"/>
  <c r="X303" i="13"/>
  <c r="Y303" i="13"/>
  <c r="Z303" i="13"/>
  <c r="AA303" i="13"/>
  <c r="AB303" i="13"/>
  <c r="AC303" i="13"/>
  <c r="AD303" i="13"/>
  <c r="AE303" i="13"/>
  <c r="AF303" i="13"/>
  <c r="AG303" i="13"/>
  <c r="AH303" i="13"/>
  <c r="AI303" i="13"/>
  <c r="AJ303" i="13"/>
  <c r="AK303" i="13"/>
  <c r="AL303" i="13"/>
  <c r="AM303" i="13"/>
  <c r="AN303" i="13"/>
  <c r="AO303" i="13"/>
  <c r="AP303" i="13"/>
  <c r="AQ303" i="13"/>
  <c r="I212" i="13" l="1"/>
  <c r="J212" i="13"/>
  <c r="K212" i="13"/>
  <c r="L212" i="13"/>
  <c r="M212" i="13"/>
  <c r="N212" i="13"/>
  <c r="O212" i="13"/>
  <c r="P212" i="13"/>
  <c r="Q212" i="13"/>
  <c r="R212" i="13"/>
  <c r="S212" i="13"/>
  <c r="T212" i="13"/>
  <c r="U212" i="13"/>
  <c r="V212" i="13"/>
  <c r="W212" i="13"/>
  <c r="X212" i="13"/>
  <c r="Y212" i="13"/>
  <c r="Z212" i="13"/>
  <c r="AA212" i="13"/>
  <c r="AB212" i="13"/>
  <c r="AC212" i="13"/>
  <c r="AD212" i="13"/>
  <c r="AE212" i="13"/>
  <c r="AF212" i="13"/>
  <c r="AG212" i="13"/>
  <c r="AH212" i="13"/>
  <c r="AI212" i="13"/>
  <c r="AJ212" i="13"/>
  <c r="AK212" i="13"/>
  <c r="AL212" i="13"/>
  <c r="AM212" i="13"/>
  <c r="AN212" i="13"/>
  <c r="AO212" i="13"/>
  <c r="AP212" i="13"/>
  <c r="AQ212" i="13"/>
  <c r="H212" i="13"/>
  <c r="I215" i="13"/>
  <c r="I213" i="13"/>
  <c r="L21" i="17" l="1"/>
  <c r="F21" i="17"/>
  <c r="E21" i="17"/>
  <c r="AL310" i="13" l="1"/>
  <c r="AI310" i="13"/>
  <c r="AC310" i="13"/>
  <c r="Z310" i="13"/>
  <c r="W310" i="13"/>
  <c r="Q310" i="13"/>
  <c r="H310" i="13"/>
  <c r="H96" i="13" l="1"/>
  <c r="H97" i="13"/>
  <c r="E96" i="13"/>
  <c r="T115" i="13" l="1"/>
  <c r="AF111" i="13"/>
  <c r="E97" i="13"/>
  <c r="E101" i="13"/>
  <c r="E100" i="13"/>
  <c r="W98" i="13"/>
  <c r="W96" i="13"/>
  <c r="W94" i="13" s="1"/>
  <c r="W97" i="13"/>
  <c r="E44" i="13" l="1"/>
  <c r="E43" i="13"/>
  <c r="E42" i="13"/>
  <c r="E39" i="13"/>
  <c r="AI41" i="13"/>
  <c r="E41" i="13" l="1"/>
  <c r="D23" i="14"/>
  <c r="E21" i="14"/>
  <c r="F22" i="14" l="1"/>
  <c r="E14" i="17" l="1"/>
  <c r="F14" i="17"/>
  <c r="E12" i="17" l="1"/>
  <c r="E13" i="17"/>
  <c r="E11" i="17"/>
  <c r="L19" i="17"/>
  <c r="F19" i="17"/>
  <c r="G19" i="17" s="1"/>
  <c r="L18" i="17"/>
  <c r="F18" i="17"/>
  <c r="F12" i="17" s="1"/>
  <c r="F17" i="17"/>
  <c r="F11" i="17" s="1"/>
  <c r="E16" i="17"/>
  <c r="L16" i="17"/>
  <c r="G18" i="17" l="1"/>
  <c r="F13" i="17"/>
  <c r="E10" i="17"/>
  <c r="G17" i="17"/>
  <c r="F16" i="17"/>
  <c r="G16" i="17" s="1"/>
  <c r="E23" i="14" l="1"/>
  <c r="D21" i="14"/>
  <c r="E19" i="14"/>
  <c r="D19" i="14"/>
  <c r="E17" i="14"/>
  <c r="D17" i="14"/>
  <c r="E16" i="14"/>
  <c r="D16" i="14"/>
  <c r="D9" i="14"/>
  <c r="E9" i="14"/>
  <c r="D10" i="14"/>
  <c r="E10" i="14"/>
  <c r="D11" i="14"/>
  <c r="E11" i="14"/>
  <c r="D12" i="14"/>
  <c r="E12" i="14"/>
  <c r="D13" i="14"/>
  <c r="E13" i="14"/>
  <c r="E14" i="14"/>
  <c r="E8" i="14"/>
  <c r="F8" i="14" s="1"/>
  <c r="F27" i="13"/>
  <c r="E27" i="13"/>
  <c r="F26" i="13"/>
  <c r="E26" i="13"/>
  <c r="F25" i="13"/>
  <c r="E25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E24" i="13" l="1"/>
  <c r="F17" i="14"/>
  <c r="F19" i="14"/>
  <c r="F23" i="14"/>
  <c r="F12" i="14"/>
  <c r="F21" i="14"/>
  <c r="F16" i="14"/>
  <c r="F14" i="14"/>
  <c r="F13" i="14"/>
  <c r="F11" i="14"/>
  <c r="F10" i="14"/>
  <c r="F9" i="14"/>
  <c r="G25" i="13"/>
  <c r="G27" i="13"/>
  <c r="G26" i="13"/>
  <c r="F24" i="13"/>
  <c r="G24" i="13" s="1"/>
  <c r="H278" i="13"/>
  <c r="I278" i="13"/>
  <c r="J278" i="13"/>
  <c r="K278" i="13"/>
  <c r="L278" i="13"/>
  <c r="M278" i="13"/>
  <c r="N278" i="13"/>
  <c r="O278" i="13"/>
  <c r="P278" i="13"/>
  <c r="Q278" i="13"/>
  <c r="R278" i="13"/>
  <c r="S278" i="13"/>
  <c r="T278" i="13"/>
  <c r="U278" i="13"/>
  <c r="V278" i="13"/>
  <c r="W278" i="13"/>
  <c r="X278" i="13"/>
  <c r="Y278" i="13"/>
  <c r="Z278" i="13"/>
  <c r="AA278" i="13"/>
  <c r="AB278" i="13"/>
  <c r="AC278" i="13"/>
  <c r="AD278" i="13"/>
  <c r="AE278" i="13"/>
  <c r="AF278" i="13"/>
  <c r="AG278" i="13"/>
  <c r="AH278" i="13"/>
  <c r="AI278" i="13"/>
  <c r="AJ278" i="13"/>
  <c r="AK278" i="13"/>
  <c r="AL278" i="13"/>
  <c r="AM278" i="13"/>
  <c r="AN278" i="13"/>
  <c r="AO278" i="13"/>
  <c r="AP278" i="13"/>
  <c r="AQ278" i="13"/>
  <c r="H279" i="13"/>
  <c r="I279" i="13"/>
  <c r="J279" i="13"/>
  <c r="K279" i="13"/>
  <c r="L279" i="13"/>
  <c r="M279" i="13"/>
  <c r="N279" i="13"/>
  <c r="O279" i="13"/>
  <c r="P279" i="13"/>
  <c r="Q279" i="13"/>
  <c r="R279" i="13"/>
  <c r="S279" i="13"/>
  <c r="T279" i="13"/>
  <c r="U279" i="13"/>
  <c r="V279" i="13"/>
  <c r="W279" i="13"/>
  <c r="X279" i="13"/>
  <c r="Y279" i="13"/>
  <c r="Z279" i="13"/>
  <c r="AA279" i="13"/>
  <c r="AB279" i="13"/>
  <c r="AC279" i="13"/>
  <c r="AD279" i="13"/>
  <c r="AE279" i="13"/>
  <c r="AF279" i="13"/>
  <c r="AG279" i="13"/>
  <c r="AH279" i="13"/>
  <c r="AI279" i="13"/>
  <c r="AJ279" i="13"/>
  <c r="AK279" i="13"/>
  <c r="AL279" i="13"/>
  <c r="AM279" i="13"/>
  <c r="AN279" i="13"/>
  <c r="AO279" i="13"/>
  <c r="AP279" i="13"/>
  <c r="AQ279" i="13"/>
  <c r="H280" i="13"/>
  <c r="I280" i="13"/>
  <c r="J280" i="13"/>
  <c r="K280" i="13"/>
  <c r="L280" i="13"/>
  <c r="M280" i="13"/>
  <c r="N280" i="13"/>
  <c r="O280" i="13"/>
  <c r="P280" i="13"/>
  <c r="Q280" i="13"/>
  <c r="R280" i="13"/>
  <c r="S280" i="13"/>
  <c r="T280" i="13"/>
  <c r="U280" i="13"/>
  <c r="V280" i="13"/>
  <c r="W280" i="13"/>
  <c r="X280" i="13"/>
  <c r="Y280" i="13"/>
  <c r="Z280" i="13"/>
  <c r="AA280" i="13"/>
  <c r="AB280" i="13"/>
  <c r="AC280" i="13"/>
  <c r="AD280" i="13"/>
  <c r="AE280" i="13"/>
  <c r="AF280" i="13"/>
  <c r="AG280" i="13"/>
  <c r="AH280" i="13"/>
  <c r="AI280" i="13"/>
  <c r="AJ280" i="13"/>
  <c r="AK280" i="13"/>
  <c r="AL280" i="13"/>
  <c r="AM280" i="13"/>
  <c r="AN280" i="13"/>
  <c r="AO280" i="13"/>
  <c r="AP280" i="13"/>
  <c r="AQ280" i="13"/>
  <c r="I277" i="13"/>
  <c r="J277" i="13"/>
  <c r="K277" i="13"/>
  <c r="L277" i="13"/>
  <c r="M277" i="13"/>
  <c r="N277" i="13"/>
  <c r="O277" i="13"/>
  <c r="P277" i="13"/>
  <c r="Q277" i="13"/>
  <c r="R277" i="13"/>
  <c r="S277" i="13"/>
  <c r="T277" i="13"/>
  <c r="U277" i="13"/>
  <c r="V277" i="13"/>
  <c r="W277" i="13"/>
  <c r="X277" i="13"/>
  <c r="Y277" i="13"/>
  <c r="Z277" i="13"/>
  <c r="AA277" i="13"/>
  <c r="AB277" i="13"/>
  <c r="AC277" i="13"/>
  <c r="AD277" i="13"/>
  <c r="AE277" i="13"/>
  <c r="AF277" i="13"/>
  <c r="AG277" i="13"/>
  <c r="AH277" i="13"/>
  <c r="AI277" i="13"/>
  <c r="AJ277" i="13"/>
  <c r="AK277" i="13"/>
  <c r="AL277" i="13"/>
  <c r="AM277" i="13"/>
  <c r="AN277" i="13"/>
  <c r="AO277" i="13"/>
  <c r="AP277" i="13"/>
  <c r="AQ277" i="13"/>
  <c r="H277" i="13"/>
  <c r="F295" i="13"/>
  <c r="E295" i="13"/>
  <c r="F294" i="13"/>
  <c r="E294" i="13"/>
  <c r="F293" i="13"/>
  <c r="E293" i="13"/>
  <c r="AQ292" i="13"/>
  <c r="AP292" i="13"/>
  <c r="AO292" i="13"/>
  <c r="AN292" i="13"/>
  <c r="AM292" i="13"/>
  <c r="AL292" i="13"/>
  <c r="AK292" i="13"/>
  <c r="AJ292" i="13"/>
  <c r="AI292" i="13"/>
  <c r="AH292" i="13"/>
  <c r="AG292" i="13"/>
  <c r="AF292" i="13"/>
  <c r="AE292" i="13"/>
  <c r="AD292" i="13"/>
  <c r="AC292" i="13"/>
  <c r="AB292" i="13"/>
  <c r="AA292" i="13"/>
  <c r="Z292" i="13"/>
  <c r="Y292" i="13"/>
  <c r="X292" i="13"/>
  <c r="W292" i="13"/>
  <c r="V292" i="13"/>
  <c r="U292" i="13"/>
  <c r="T292" i="13"/>
  <c r="S292" i="13"/>
  <c r="R292" i="13"/>
  <c r="Q292" i="13"/>
  <c r="P292" i="13"/>
  <c r="O292" i="13"/>
  <c r="N292" i="13"/>
  <c r="M292" i="13"/>
  <c r="L292" i="13"/>
  <c r="K292" i="13"/>
  <c r="J292" i="13"/>
  <c r="I292" i="13"/>
  <c r="H292" i="13"/>
  <c r="F287" i="13"/>
  <c r="E287" i="13"/>
  <c r="F286" i="13"/>
  <c r="E286" i="13"/>
  <c r="F285" i="13"/>
  <c r="E285" i="13"/>
  <c r="AQ284" i="13"/>
  <c r="AP284" i="13"/>
  <c r="AO284" i="13"/>
  <c r="AN284" i="13"/>
  <c r="AM284" i="13"/>
  <c r="AL284" i="13"/>
  <c r="AK284" i="13"/>
  <c r="AJ284" i="13"/>
  <c r="AI284" i="13"/>
  <c r="AH284" i="13"/>
  <c r="AG284" i="13"/>
  <c r="AF284" i="13"/>
  <c r="AE284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R284" i="13"/>
  <c r="Q284" i="13"/>
  <c r="P284" i="13"/>
  <c r="O284" i="13"/>
  <c r="N284" i="13"/>
  <c r="M284" i="13"/>
  <c r="L284" i="13"/>
  <c r="K284" i="13"/>
  <c r="J284" i="13"/>
  <c r="I284" i="13"/>
  <c r="H284" i="13"/>
  <c r="F283" i="13"/>
  <c r="E283" i="13"/>
  <c r="F282" i="13"/>
  <c r="E282" i="13"/>
  <c r="F281" i="13"/>
  <c r="E281" i="13"/>
  <c r="F270" i="13"/>
  <c r="E270" i="13"/>
  <c r="F269" i="13"/>
  <c r="E269" i="13"/>
  <c r="F268" i="13"/>
  <c r="E268" i="13"/>
  <c r="AQ267" i="13"/>
  <c r="AP267" i="13"/>
  <c r="AO267" i="13"/>
  <c r="AN267" i="13"/>
  <c r="AM267" i="13"/>
  <c r="AL267" i="13"/>
  <c r="AK267" i="13"/>
  <c r="AJ267" i="13"/>
  <c r="AI267" i="13"/>
  <c r="AH267" i="13"/>
  <c r="AG267" i="13"/>
  <c r="AF267" i="13"/>
  <c r="AE267" i="13"/>
  <c r="AD267" i="13"/>
  <c r="AC267" i="13"/>
  <c r="AB267" i="13"/>
  <c r="AA267" i="13"/>
  <c r="Z267" i="13"/>
  <c r="Y267" i="13"/>
  <c r="X267" i="13"/>
  <c r="W267" i="13"/>
  <c r="V267" i="13"/>
  <c r="U267" i="13"/>
  <c r="T267" i="13"/>
  <c r="S267" i="13"/>
  <c r="R267" i="13"/>
  <c r="Q267" i="13"/>
  <c r="P267" i="13"/>
  <c r="O267" i="13"/>
  <c r="N267" i="13"/>
  <c r="M267" i="13"/>
  <c r="L267" i="13"/>
  <c r="K267" i="13"/>
  <c r="J267" i="13"/>
  <c r="I267" i="13"/>
  <c r="H267" i="13"/>
  <c r="F266" i="13"/>
  <c r="E266" i="13"/>
  <c r="F265" i="13"/>
  <c r="E265" i="13"/>
  <c r="F264" i="13"/>
  <c r="E264" i="13"/>
  <c r="AQ263" i="13"/>
  <c r="AP263" i="13"/>
  <c r="AO263" i="13"/>
  <c r="AN263" i="13"/>
  <c r="AM263" i="13"/>
  <c r="AL263" i="13"/>
  <c r="AK263" i="13"/>
  <c r="AJ263" i="13"/>
  <c r="AI263" i="13"/>
  <c r="AH263" i="13"/>
  <c r="AG263" i="13"/>
  <c r="AF263" i="13"/>
  <c r="AE263" i="13"/>
  <c r="AD263" i="13"/>
  <c r="AC263" i="13"/>
  <c r="AB263" i="13"/>
  <c r="AA263" i="13"/>
  <c r="Z263" i="13"/>
  <c r="Y263" i="13"/>
  <c r="X263" i="13"/>
  <c r="W263" i="13"/>
  <c r="V263" i="13"/>
  <c r="U263" i="13"/>
  <c r="T263" i="13"/>
  <c r="S263" i="13"/>
  <c r="R263" i="13"/>
  <c r="Q263" i="13"/>
  <c r="P263" i="13"/>
  <c r="O263" i="13"/>
  <c r="N263" i="13"/>
  <c r="M263" i="13"/>
  <c r="L263" i="13"/>
  <c r="K263" i="13"/>
  <c r="J263" i="13"/>
  <c r="I263" i="13"/>
  <c r="H263" i="13"/>
  <c r="F262" i="13"/>
  <c r="E262" i="13"/>
  <c r="F261" i="13"/>
  <c r="E261" i="13"/>
  <c r="F260" i="13"/>
  <c r="E260" i="13"/>
  <c r="AQ259" i="13"/>
  <c r="AP259" i="13"/>
  <c r="AO259" i="13"/>
  <c r="AN259" i="13"/>
  <c r="AM259" i="13"/>
  <c r="AL259" i="13"/>
  <c r="AK259" i="13"/>
  <c r="AJ259" i="13"/>
  <c r="AI259" i="13"/>
  <c r="AH259" i="13"/>
  <c r="AG259" i="13"/>
  <c r="AF259" i="13"/>
  <c r="AE259" i="13"/>
  <c r="AD259" i="13"/>
  <c r="AC259" i="13"/>
  <c r="AB259" i="13"/>
  <c r="AA259" i="13"/>
  <c r="Z259" i="13"/>
  <c r="Y259" i="13"/>
  <c r="X259" i="13"/>
  <c r="W259" i="13"/>
  <c r="V259" i="13"/>
  <c r="U259" i="13"/>
  <c r="T259" i="13"/>
  <c r="S259" i="13"/>
  <c r="R259" i="13"/>
  <c r="Q259" i="13"/>
  <c r="P259" i="13"/>
  <c r="O259" i="13"/>
  <c r="N259" i="13"/>
  <c r="M259" i="13"/>
  <c r="L259" i="13"/>
  <c r="K259" i="13"/>
  <c r="J259" i="13"/>
  <c r="I259" i="13"/>
  <c r="H259" i="13"/>
  <c r="F258" i="13"/>
  <c r="E258" i="13"/>
  <c r="F257" i="13"/>
  <c r="E257" i="13"/>
  <c r="F256" i="13"/>
  <c r="E256" i="13"/>
  <c r="AQ255" i="13"/>
  <c r="AP255" i="13"/>
  <c r="AO255" i="13"/>
  <c r="AN255" i="13"/>
  <c r="AM255" i="13"/>
  <c r="AL255" i="13"/>
  <c r="AK255" i="13"/>
  <c r="AJ255" i="13"/>
  <c r="AI255" i="13"/>
  <c r="AH255" i="13"/>
  <c r="AG255" i="13"/>
  <c r="AF255" i="13"/>
  <c r="AE255" i="13"/>
  <c r="AD255" i="13"/>
  <c r="AC255" i="13"/>
  <c r="AB255" i="13"/>
  <c r="AA255" i="13"/>
  <c r="Z255" i="13"/>
  <c r="Y255" i="13"/>
  <c r="X255" i="13"/>
  <c r="W255" i="13"/>
  <c r="V255" i="13"/>
  <c r="U255" i="13"/>
  <c r="T255" i="13"/>
  <c r="S255" i="13"/>
  <c r="R255" i="13"/>
  <c r="Q255" i="13"/>
  <c r="P255" i="13"/>
  <c r="O255" i="13"/>
  <c r="N255" i="13"/>
  <c r="M255" i="13"/>
  <c r="L255" i="13"/>
  <c r="K255" i="13"/>
  <c r="J255" i="13"/>
  <c r="I255" i="13"/>
  <c r="H255" i="13"/>
  <c r="AQ254" i="13"/>
  <c r="AQ274" i="13" s="1"/>
  <c r="AP254" i="13"/>
  <c r="AP274" i="13" s="1"/>
  <c r="AO254" i="13"/>
  <c r="AO274" i="13" s="1"/>
  <c r="AN254" i="13"/>
  <c r="AN274" i="13" s="1"/>
  <c r="AM254" i="13"/>
  <c r="AM274" i="13" s="1"/>
  <c r="AL254" i="13"/>
  <c r="AL274" i="13" s="1"/>
  <c r="AK254" i="13"/>
  <c r="AK274" i="13" s="1"/>
  <c r="AJ254" i="13"/>
  <c r="AJ274" i="13" s="1"/>
  <c r="AI254" i="13"/>
  <c r="AI274" i="13" s="1"/>
  <c r="AH254" i="13"/>
  <c r="AH274" i="13" s="1"/>
  <c r="AG254" i="13"/>
  <c r="AG274" i="13" s="1"/>
  <c r="AF254" i="13"/>
  <c r="AF274" i="13" s="1"/>
  <c r="AE254" i="13"/>
  <c r="AE274" i="13" s="1"/>
  <c r="AD254" i="13"/>
  <c r="AD274" i="13" s="1"/>
  <c r="AC254" i="13"/>
  <c r="AC274" i="13" s="1"/>
  <c r="AB254" i="13"/>
  <c r="AB274" i="13" s="1"/>
  <c r="AA254" i="13"/>
  <c r="AA274" i="13" s="1"/>
  <c r="Z254" i="13"/>
  <c r="Z274" i="13" s="1"/>
  <c r="Y254" i="13"/>
  <c r="Y274" i="13" s="1"/>
  <c r="X254" i="13"/>
  <c r="X274" i="13" s="1"/>
  <c r="W254" i="13"/>
  <c r="W274" i="13" s="1"/>
  <c r="V254" i="13"/>
  <c r="V274" i="13" s="1"/>
  <c r="U254" i="13"/>
  <c r="U274" i="13" s="1"/>
  <c r="T254" i="13"/>
  <c r="T274" i="13" s="1"/>
  <c r="S254" i="13"/>
  <c r="S274" i="13" s="1"/>
  <c r="R254" i="13"/>
  <c r="R274" i="13" s="1"/>
  <c r="Q254" i="13"/>
  <c r="Q274" i="13" s="1"/>
  <c r="P254" i="13"/>
  <c r="P274" i="13" s="1"/>
  <c r="O254" i="13"/>
  <c r="O274" i="13" s="1"/>
  <c r="N254" i="13"/>
  <c r="N274" i="13" s="1"/>
  <c r="M254" i="13"/>
  <c r="M274" i="13" s="1"/>
  <c r="L254" i="13"/>
  <c r="L274" i="13" s="1"/>
  <c r="K254" i="13"/>
  <c r="K274" i="13" s="1"/>
  <c r="J254" i="13"/>
  <c r="J274" i="13" s="1"/>
  <c r="I254" i="13"/>
  <c r="H254" i="13"/>
  <c r="H274" i="13" s="1"/>
  <c r="AQ253" i="13"/>
  <c r="AQ273" i="13" s="1"/>
  <c r="AP253" i="13"/>
  <c r="AO253" i="13"/>
  <c r="AO273" i="13" s="1"/>
  <c r="AN253" i="13"/>
  <c r="AN273" i="13" s="1"/>
  <c r="AM253" i="13"/>
  <c r="AM273" i="13" s="1"/>
  <c r="AL253" i="13"/>
  <c r="AL273" i="13" s="1"/>
  <c r="AK253" i="13"/>
  <c r="AK273" i="13" s="1"/>
  <c r="AJ253" i="13"/>
  <c r="AJ273" i="13" s="1"/>
  <c r="AI253" i="13"/>
  <c r="AI273" i="13" s="1"/>
  <c r="AH253" i="13"/>
  <c r="AG253" i="13"/>
  <c r="AG273" i="13" s="1"/>
  <c r="AF253" i="13"/>
  <c r="AF273" i="13" s="1"/>
  <c r="AE253" i="13"/>
  <c r="AE273" i="13" s="1"/>
  <c r="AD253" i="13"/>
  <c r="AD273" i="13" s="1"/>
  <c r="AC253" i="13"/>
  <c r="AC273" i="13" s="1"/>
  <c r="AB253" i="13"/>
  <c r="AB273" i="13" s="1"/>
  <c r="AA253" i="13"/>
  <c r="AA273" i="13" s="1"/>
  <c r="Z253" i="13"/>
  <c r="Y253" i="13"/>
  <c r="Y273" i="13" s="1"/>
  <c r="X253" i="13"/>
  <c r="X273" i="13" s="1"/>
  <c r="W253" i="13"/>
  <c r="W273" i="13" s="1"/>
  <c r="V253" i="13"/>
  <c r="V273" i="13" s="1"/>
  <c r="U253" i="13"/>
  <c r="U273" i="13" s="1"/>
  <c r="T253" i="13"/>
  <c r="T273" i="13" s="1"/>
  <c r="S253" i="13"/>
  <c r="S273" i="13" s="1"/>
  <c r="R253" i="13"/>
  <c r="Q253" i="13"/>
  <c r="Q273" i="13" s="1"/>
  <c r="P253" i="13"/>
  <c r="P273" i="13" s="1"/>
  <c r="O253" i="13"/>
  <c r="O273" i="13" s="1"/>
  <c r="N253" i="13"/>
  <c r="N273" i="13" s="1"/>
  <c r="M253" i="13"/>
  <c r="M273" i="13" s="1"/>
  <c r="L253" i="13"/>
  <c r="L273" i="13" s="1"/>
  <c r="K253" i="13"/>
  <c r="K273" i="13" s="1"/>
  <c r="J253" i="13"/>
  <c r="I253" i="13"/>
  <c r="I273" i="13" s="1"/>
  <c r="H253" i="13"/>
  <c r="AQ252" i="13"/>
  <c r="AQ272" i="13" s="1"/>
  <c r="AP252" i="13"/>
  <c r="AP272" i="13" s="1"/>
  <c r="AO252" i="13"/>
  <c r="AO272" i="13" s="1"/>
  <c r="AN252" i="13"/>
  <c r="AM252" i="13"/>
  <c r="AL252" i="13"/>
  <c r="AL272" i="13" s="1"/>
  <c r="AK252" i="13"/>
  <c r="AJ252" i="13"/>
  <c r="AJ272" i="13" s="1"/>
  <c r="AI252" i="13"/>
  <c r="AI272" i="13" s="1"/>
  <c r="AH252" i="13"/>
  <c r="AH272" i="13" s="1"/>
  <c r="AG252" i="13"/>
  <c r="AG272" i="13" s="1"/>
  <c r="AF252" i="13"/>
  <c r="AF272" i="13" s="1"/>
  <c r="AE252" i="13"/>
  <c r="AD252" i="13"/>
  <c r="AC252" i="13"/>
  <c r="AB252" i="13"/>
  <c r="AB272" i="13" s="1"/>
  <c r="AA252" i="13"/>
  <c r="AA272" i="13" s="1"/>
  <c r="Z252" i="13"/>
  <c r="Z272" i="13" s="1"/>
  <c r="Y252" i="13"/>
  <c r="Y272" i="13" s="1"/>
  <c r="X252" i="13"/>
  <c r="X272" i="13" s="1"/>
  <c r="W252" i="13"/>
  <c r="W272" i="13" s="1"/>
  <c r="V252" i="13"/>
  <c r="V272" i="13" s="1"/>
  <c r="U252" i="13"/>
  <c r="T252" i="13"/>
  <c r="S252" i="13"/>
  <c r="S272" i="13" s="1"/>
  <c r="R252" i="13"/>
  <c r="R272" i="13" s="1"/>
  <c r="Q252" i="13"/>
  <c r="Q272" i="13" s="1"/>
  <c r="P252" i="13"/>
  <c r="O252" i="13"/>
  <c r="N252" i="13"/>
  <c r="N272" i="13" s="1"/>
  <c r="M252" i="13"/>
  <c r="L252" i="13"/>
  <c r="K252" i="13"/>
  <c r="K272" i="13" s="1"/>
  <c r="J252" i="13"/>
  <c r="J272" i="13" s="1"/>
  <c r="I252" i="13"/>
  <c r="I272" i="13" s="1"/>
  <c r="H252" i="13"/>
  <c r="H272" i="13" s="1"/>
  <c r="AQ297" i="13" l="1"/>
  <c r="AQ319" i="13" s="1"/>
  <c r="AQ17" i="13"/>
  <c r="AI297" i="13"/>
  <c r="AI319" i="13" s="1"/>
  <c r="AI17" i="13"/>
  <c r="AA297" i="13"/>
  <c r="AA319" i="13" s="1"/>
  <c r="AA17" i="13"/>
  <c r="S297" i="13"/>
  <c r="S319" i="13" s="1"/>
  <c r="S17" i="13"/>
  <c r="K297" i="13"/>
  <c r="K319" i="13" s="1"/>
  <c r="K17" i="13"/>
  <c r="AP299" i="13"/>
  <c r="AP321" i="13" s="1"/>
  <c r="AP19" i="13"/>
  <c r="AH299" i="13"/>
  <c r="AH321" i="13" s="1"/>
  <c r="AH19" i="13"/>
  <c r="Z299" i="13"/>
  <c r="Z321" i="13" s="1"/>
  <c r="Z19" i="13"/>
  <c r="R299" i="13"/>
  <c r="R321" i="13" s="1"/>
  <c r="R19" i="13"/>
  <c r="J299" i="13"/>
  <c r="J321" i="13" s="1"/>
  <c r="J19" i="13"/>
  <c r="AL298" i="13"/>
  <c r="AL320" i="13" s="1"/>
  <c r="AL18" i="13"/>
  <c r="AD298" i="13"/>
  <c r="AD320" i="13" s="1"/>
  <c r="AD18" i="13"/>
  <c r="V298" i="13"/>
  <c r="V320" i="13" s="1"/>
  <c r="V18" i="13"/>
  <c r="N298" i="13"/>
  <c r="N320" i="13" s="1"/>
  <c r="N18" i="13"/>
  <c r="AP297" i="13"/>
  <c r="AP319" i="13" s="1"/>
  <c r="AP17" i="13"/>
  <c r="AH297" i="13"/>
  <c r="AH319" i="13" s="1"/>
  <c r="AH17" i="13"/>
  <c r="AH16" i="13" s="1"/>
  <c r="Z297" i="13"/>
  <c r="Z319" i="13" s="1"/>
  <c r="Z17" i="13"/>
  <c r="R297" i="13"/>
  <c r="R319" i="13" s="1"/>
  <c r="R17" i="13"/>
  <c r="J297" i="13"/>
  <c r="J319" i="13" s="1"/>
  <c r="J17" i="13"/>
  <c r="AO299" i="13"/>
  <c r="AO321" i="13" s="1"/>
  <c r="AO19" i="13"/>
  <c r="AO16" i="13" s="1"/>
  <c r="AG299" i="13"/>
  <c r="AG321" i="13" s="1"/>
  <c r="AG19" i="13"/>
  <c r="Y299" i="13"/>
  <c r="Y321" i="13" s="1"/>
  <c r="Y19" i="13"/>
  <c r="Q299" i="13"/>
  <c r="Q321" i="13" s="1"/>
  <c r="Q19" i="13"/>
  <c r="I299" i="13"/>
  <c r="I321" i="13" s="1"/>
  <c r="I19" i="13"/>
  <c r="AK298" i="13"/>
  <c r="AK320" i="13" s="1"/>
  <c r="AK18" i="13"/>
  <c r="AC298" i="13"/>
  <c r="AC320" i="13" s="1"/>
  <c r="AC18" i="13"/>
  <c r="U298" i="13"/>
  <c r="U320" i="13" s="1"/>
  <c r="U18" i="13"/>
  <c r="M298" i="13"/>
  <c r="M320" i="13" s="1"/>
  <c r="M18" i="13"/>
  <c r="M16" i="13" s="1"/>
  <c r="AO297" i="13"/>
  <c r="AO319" i="13" s="1"/>
  <c r="AO17" i="13"/>
  <c r="AG297" i="13"/>
  <c r="AG319" i="13" s="1"/>
  <c r="AG17" i="13"/>
  <c r="Y297" i="13"/>
  <c r="Y319" i="13" s="1"/>
  <c r="Y17" i="13"/>
  <c r="Q297" i="13"/>
  <c r="Q319" i="13" s="1"/>
  <c r="Q17" i="13"/>
  <c r="Q16" i="13" s="1"/>
  <c r="I297" i="13"/>
  <c r="I319" i="13" s="1"/>
  <c r="I17" i="13"/>
  <c r="AN299" i="13"/>
  <c r="AN321" i="13" s="1"/>
  <c r="AN19" i="13"/>
  <c r="AF299" i="13"/>
  <c r="AF321" i="13" s="1"/>
  <c r="AF19" i="13"/>
  <c r="X299" i="13"/>
  <c r="X321" i="13" s="1"/>
  <c r="X19" i="13"/>
  <c r="P299" i="13"/>
  <c r="P321" i="13" s="1"/>
  <c r="P19" i="13"/>
  <c r="H299" i="13"/>
  <c r="H321" i="13" s="1"/>
  <c r="H19" i="13"/>
  <c r="AJ298" i="13"/>
  <c r="AJ320" i="13" s="1"/>
  <c r="AJ18" i="13"/>
  <c r="AB298" i="13"/>
  <c r="AB320" i="13" s="1"/>
  <c r="AB18" i="13"/>
  <c r="T298" i="13"/>
  <c r="T320" i="13" s="1"/>
  <c r="T18" i="13"/>
  <c r="L298" i="13"/>
  <c r="L320" i="13" s="1"/>
  <c r="L18" i="13"/>
  <c r="AN297" i="13"/>
  <c r="AN319" i="13" s="1"/>
  <c r="AN17" i="13"/>
  <c r="AF297" i="13"/>
  <c r="AF319" i="13" s="1"/>
  <c r="AF17" i="13"/>
  <c r="AF16" i="13" s="1"/>
  <c r="X297" i="13"/>
  <c r="X319" i="13" s="1"/>
  <c r="X17" i="13"/>
  <c r="P297" i="13"/>
  <c r="P319" i="13" s="1"/>
  <c r="P17" i="13"/>
  <c r="AM299" i="13"/>
  <c r="AM321" i="13" s="1"/>
  <c r="AM19" i="13"/>
  <c r="AE299" i="13"/>
  <c r="AE321" i="13" s="1"/>
  <c r="AE19" i="13"/>
  <c r="W299" i="13"/>
  <c r="W321" i="13" s="1"/>
  <c r="W19" i="13"/>
  <c r="O299" i="13"/>
  <c r="O321" i="13" s="1"/>
  <c r="O19" i="13"/>
  <c r="AQ298" i="13"/>
  <c r="AQ320" i="13" s="1"/>
  <c r="AQ18" i="13"/>
  <c r="AI298" i="13"/>
  <c r="AI320" i="13" s="1"/>
  <c r="AI18" i="13"/>
  <c r="AA298" i="13"/>
  <c r="AA320" i="13" s="1"/>
  <c r="AA18" i="13"/>
  <c r="S298" i="13"/>
  <c r="S320" i="13" s="1"/>
  <c r="S18" i="13"/>
  <c r="K298" i="13"/>
  <c r="K320" i="13" s="1"/>
  <c r="K18" i="13"/>
  <c r="AM297" i="13"/>
  <c r="AM319" i="13" s="1"/>
  <c r="AM17" i="13"/>
  <c r="O297" i="13"/>
  <c r="O319" i="13" s="1"/>
  <c r="O17" i="13"/>
  <c r="AD299" i="13"/>
  <c r="AD321" i="13" s="1"/>
  <c r="AD19" i="13"/>
  <c r="N299" i="13"/>
  <c r="N321" i="13" s="1"/>
  <c r="N19" i="13"/>
  <c r="AP298" i="13"/>
  <c r="AP320" i="13" s="1"/>
  <c r="AP18" i="13"/>
  <c r="R298" i="13"/>
  <c r="R320" i="13" s="1"/>
  <c r="R18" i="13"/>
  <c r="AL297" i="13"/>
  <c r="AL319" i="13" s="1"/>
  <c r="AL17" i="13"/>
  <c r="AD297" i="13"/>
  <c r="AD319" i="13" s="1"/>
  <c r="AD17" i="13"/>
  <c r="V297" i="13"/>
  <c r="V319" i="13" s="1"/>
  <c r="V17" i="13"/>
  <c r="N297" i="13"/>
  <c r="N319" i="13" s="1"/>
  <c r="N17" i="13"/>
  <c r="AK299" i="13"/>
  <c r="AK321" i="13" s="1"/>
  <c r="AK19" i="13"/>
  <c r="AC299" i="13"/>
  <c r="AC321" i="13" s="1"/>
  <c r="AC19" i="13"/>
  <c r="U299" i="13"/>
  <c r="U321" i="13" s="1"/>
  <c r="U19" i="13"/>
  <c r="M299" i="13"/>
  <c r="M321" i="13" s="1"/>
  <c r="M19" i="13"/>
  <c r="AO298" i="13"/>
  <c r="AO320" i="13" s="1"/>
  <c r="AO18" i="13"/>
  <c r="AG298" i="13"/>
  <c r="AG320" i="13" s="1"/>
  <c r="AG318" i="13" s="1"/>
  <c r="AG18" i="13"/>
  <c r="Y298" i="13"/>
  <c r="Y320" i="13" s="1"/>
  <c r="Y318" i="13" s="1"/>
  <c r="Y18" i="13"/>
  <c r="Q298" i="13"/>
  <c r="Q320" i="13" s="1"/>
  <c r="Q18" i="13"/>
  <c r="I298" i="13"/>
  <c r="I320" i="13" s="1"/>
  <c r="I18" i="13"/>
  <c r="AE297" i="13"/>
  <c r="AE319" i="13" s="1"/>
  <c r="AE17" i="13"/>
  <c r="V299" i="13"/>
  <c r="V321" i="13" s="1"/>
  <c r="V19" i="13"/>
  <c r="Z298" i="13"/>
  <c r="Z320" i="13" s="1"/>
  <c r="Z18" i="13"/>
  <c r="AK297" i="13"/>
  <c r="AK319" i="13" s="1"/>
  <c r="AK318" i="13" s="1"/>
  <c r="AK17" i="13"/>
  <c r="AC297" i="13"/>
  <c r="AC319" i="13" s="1"/>
  <c r="AC318" i="13" s="1"/>
  <c r="AC17" i="13"/>
  <c r="U297" i="13"/>
  <c r="U319" i="13" s="1"/>
  <c r="U318" i="13" s="1"/>
  <c r="U17" i="13"/>
  <c r="M297" i="13"/>
  <c r="M319" i="13" s="1"/>
  <c r="M17" i="13"/>
  <c r="AJ299" i="13"/>
  <c r="AJ321" i="13" s="1"/>
  <c r="AJ19" i="13"/>
  <c r="AB299" i="13"/>
  <c r="AB321" i="13" s="1"/>
  <c r="AB19" i="13"/>
  <c r="T299" i="13"/>
  <c r="T321" i="13" s="1"/>
  <c r="T19" i="13"/>
  <c r="L299" i="13"/>
  <c r="L321" i="13" s="1"/>
  <c r="L19" i="13"/>
  <c r="AN298" i="13"/>
  <c r="AN320" i="13" s="1"/>
  <c r="AN18" i="13"/>
  <c r="AF298" i="13"/>
  <c r="AF320" i="13" s="1"/>
  <c r="AF18" i="13"/>
  <c r="X298" i="13"/>
  <c r="X320" i="13" s="1"/>
  <c r="X18" i="13"/>
  <c r="P298" i="13"/>
  <c r="P320" i="13" s="1"/>
  <c r="P18" i="13"/>
  <c r="H298" i="13"/>
  <c r="H320" i="13" s="1"/>
  <c r="H18" i="13"/>
  <c r="W297" i="13"/>
  <c r="W319" i="13" s="1"/>
  <c r="W17" i="13"/>
  <c r="AL299" i="13"/>
  <c r="AL321" i="13" s="1"/>
  <c r="AL19" i="13"/>
  <c r="AH298" i="13"/>
  <c r="AH320" i="13" s="1"/>
  <c r="AH18" i="13"/>
  <c r="J298" i="13"/>
  <c r="J320" i="13" s="1"/>
  <c r="J18" i="13"/>
  <c r="H297" i="13"/>
  <c r="H319" i="13" s="1"/>
  <c r="H17" i="13"/>
  <c r="AJ297" i="13"/>
  <c r="AJ319" i="13" s="1"/>
  <c r="AJ318" i="13" s="1"/>
  <c r="AJ17" i="13"/>
  <c r="AJ16" i="13" s="1"/>
  <c r="AB297" i="13"/>
  <c r="AB319" i="13" s="1"/>
  <c r="AB17" i="13"/>
  <c r="T297" i="13"/>
  <c r="T319" i="13" s="1"/>
  <c r="T17" i="13"/>
  <c r="L297" i="13"/>
  <c r="L319" i="13" s="1"/>
  <c r="L318" i="13" s="1"/>
  <c r="L17" i="13"/>
  <c r="L16" i="13" s="1"/>
  <c r="AQ299" i="13"/>
  <c r="AQ321" i="13" s="1"/>
  <c r="AQ318" i="13" s="1"/>
  <c r="AQ19" i="13"/>
  <c r="AQ16" i="13" s="1"/>
  <c r="AI299" i="13"/>
  <c r="AI321" i="13" s="1"/>
  <c r="AI19" i="13"/>
  <c r="AA299" i="13"/>
  <c r="AA321" i="13" s="1"/>
  <c r="AA318" i="13" s="1"/>
  <c r="AA19" i="13"/>
  <c r="AA16" i="13" s="1"/>
  <c r="S299" i="13"/>
  <c r="S321" i="13" s="1"/>
  <c r="S19" i="13"/>
  <c r="K299" i="13"/>
  <c r="K321" i="13" s="1"/>
  <c r="K318" i="13" s="1"/>
  <c r="K19" i="13"/>
  <c r="K16" i="13" s="1"/>
  <c r="AM298" i="13"/>
  <c r="AM320" i="13" s="1"/>
  <c r="AM18" i="13"/>
  <c r="AE298" i="13"/>
  <c r="AE320" i="13" s="1"/>
  <c r="AE18" i="13"/>
  <c r="W298" i="13"/>
  <c r="W320" i="13" s="1"/>
  <c r="W18" i="13"/>
  <c r="W16" i="13" s="1"/>
  <c r="O298" i="13"/>
  <c r="O320" i="13" s="1"/>
  <c r="O318" i="13" s="1"/>
  <c r="O18" i="13"/>
  <c r="O16" i="13" s="1"/>
  <c r="G295" i="13"/>
  <c r="G285" i="13"/>
  <c r="T251" i="13"/>
  <c r="L251" i="13"/>
  <c r="E292" i="13"/>
  <c r="T276" i="13"/>
  <c r="AB276" i="13"/>
  <c r="L276" i="13"/>
  <c r="AH276" i="13"/>
  <c r="E267" i="13"/>
  <c r="G287" i="13"/>
  <c r="AD251" i="13"/>
  <c r="AJ276" i="13"/>
  <c r="AI251" i="13"/>
  <c r="AP276" i="13"/>
  <c r="G281" i="13"/>
  <c r="AF271" i="13"/>
  <c r="AN251" i="13"/>
  <c r="F253" i="13"/>
  <c r="P251" i="13"/>
  <c r="J276" i="13"/>
  <c r="X271" i="13"/>
  <c r="R276" i="13"/>
  <c r="R296" i="13"/>
  <c r="G286" i="13"/>
  <c r="K251" i="13"/>
  <c r="AJ251" i="13"/>
  <c r="E253" i="13"/>
  <c r="G261" i="13"/>
  <c r="L272" i="13"/>
  <c r="L271" i="13" s="1"/>
  <c r="G269" i="13"/>
  <c r="S276" i="13"/>
  <c r="E277" i="13"/>
  <c r="O276" i="13"/>
  <c r="W276" i="13"/>
  <c r="AE276" i="13"/>
  <c r="AM276" i="13"/>
  <c r="F279" i="13"/>
  <c r="E252" i="13"/>
  <c r="W271" i="13"/>
  <c r="AE251" i="13"/>
  <c r="AM251" i="13"/>
  <c r="J251" i="13"/>
  <c r="R251" i="13"/>
  <c r="Z251" i="13"/>
  <c r="AH251" i="13"/>
  <c r="AP251" i="13"/>
  <c r="Z276" i="13"/>
  <c r="I276" i="13"/>
  <c r="Q276" i="13"/>
  <c r="Y276" i="13"/>
  <c r="AG276" i="13"/>
  <c r="AO276" i="13"/>
  <c r="G293" i="13"/>
  <c r="T272" i="13"/>
  <c r="T271" i="13" s="1"/>
  <c r="H276" i="13"/>
  <c r="AQ251" i="13"/>
  <c r="O251" i="13"/>
  <c r="Y271" i="13"/>
  <c r="AG271" i="13"/>
  <c r="AO271" i="13"/>
  <c r="S296" i="13"/>
  <c r="AA276" i="13"/>
  <c r="X276" i="13"/>
  <c r="AF276" i="13"/>
  <c r="AN276" i="13"/>
  <c r="G294" i="13"/>
  <c r="Q271" i="13"/>
  <c r="F254" i="13"/>
  <c r="K276" i="13"/>
  <c r="AI276" i="13"/>
  <c r="S251" i="13"/>
  <c r="U251" i="13"/>
  <c r="AA251" i="13"/>
  <c r="AB251" i="13"/>
  <c r="G257" i="13"/>
  <c r="G260" i="13"/>
  <c r="G268" i="13"/>
  <c r="F292" i="13"/>
  <c r="E280" i="13"/>
  <c r="G270" i="13"/>
  <c r="F263" i="13"/>
  <c r="G256" i="13"/>
  <c r="E284" i="13"/>
  <c r="F280" i="13"/>
  <c r="F284" i="13"/>
  <c r="E279" i="13"/>
  <c r="F277" i="13"/>
  <c r="E278" i="13"/>
  <c r="M276" i="13"/>
  <c r="M296" i="13"/>
  <c r="U276" i="13"/>
  <c r="AC276" i="13"/>
  <c r="AK276" i="13"/>
  <c r="F278" i="13"/>
  <c r="P276" i="13"/>
  <c r="AA296" i="13"/>
  <c r="AQ276" i="13"/>
  <c r="N276" i="13"/>
  <c r="V276" i="13"/>
  <c r="AD276" i="13"/>
  <c r="AL276" i="13"/>
  <c r="G282" i="13"/>
  <c r="G283" i="13"/>
  <c r="P296" i="13"/>
  <c r="AN296" i="13"/>
  <c r="Y296" i="13"/>
  <c r="F267" i="13"/>
  <c r="F255" i="13"/>
  <c r="G266" i="13"/>
  <c r="G265" i="13"/>
  <c r="G258" i="13"/>
  <c r="F259" i="13"/>
  <c r="G264" i="13"/>
  <c r="G262" i="13"/>
  <c r="AJ271" i="13"/>
  <c r="S271" i="13"/>
  <c r="AI271" i="13"/>
  <c r="E274" i="13"/>
  <c r="AQ271" i="13"/>
  <c r="M251" i="13"/>
  <c r="M272" i="13"/>
  <c r="M271" i="13" s="1"/>
  <c r="U272" i="13"/>
  <c r="U271" i="13" s="1"/>
  <c r="F252" i="13"/>
  <c r="AC272" i="13"/>
  <c r="AC271" i="13" s="1"/>
  <c r="AC251" i="13"/>
  <c r="AK251" i="13"/>
  <c r="AK272" i="13"/>
  <c r="AK271" i="13" s="1"/>
  <c r="AA271" i="13"/>
  <c r="N271" i="13"/>
  <c r="V271" i="13"/>
  <c r="AL271" i="13"/>
  <c r="AB271" i="13"/>
  <c r="K271" i="13"/>
  <c r="N251" i="13"/>
  <c r="AL251" i="13"/>
  <c r="W251" i="13"/>
  <c r="AD272" i="13"/>
  <c r="AD271" i="13" s="1"/>
  <c r="H251" i="13"/>
  <c r="X251" i="13"/>
  <c r="AF251" i="13"/>
  <c r="O272" i="13"/>
  <c r="O271" i="13" s="1"/>
  <c r="AE272" i="13"/>
  <c r="AE271" i="13" s="1"/>
  <c r="AM272" i="13"/>
  <c r="AM271" i="13" s="1"/>
  <c r="I251" i="13"/>
  <c r="Q251" i="13"/>
  <c r="Y251" i="13"/>
  <c r="AG251" i="13"/>
  <c r="AO251" i="13"/>
  <c r="E255" i="13"/>
  <c r="E259" i="13"/>
  <c r="E263" i="13"/>
  <c r="P272" i="13"/>
  <c r="P271" i="13" s="1"/>
  <c r="AN272" i="13"/>
  <c r="AN271" i="13" s="1"/>
  <c r="J273" i="13"/>
  <c r="J271" i="13" s="1"/>
  <c r="R273" i="13"/>
  <c r="R271" i="13" s="1"/>
  <c r="Z273" i="13"/>
  <c r="Z271" i="13" s="1"/>
  <c r="AH273" i="13"/>
  <c r="AH271" i="13" s="1"/>
  <c r="AP273" i="13"/>
  <c r="AP271" i="13" s="1"/>
  <c r="V251" i="13"/>
  <c r="H273" i="13"/>
  <c r="H271" i="13" s="1"/>
  <c r="E254" i="13"/>
  <c r="I274" i="13"/>
  <c r="F274" i="13" s="1"/>
  <c r="F245" i="13"/>
  <c r="E245" i="13"/>
  <c r="F244" i="13"/>
  <c r="E244" i="13"/>
  <c r="F243" i="13"/>
  <c r="E243" i="13"/>
  <c r="AQ242" i="13"/>
  <c r="AP242" i="13"/>
  <c r="AO242" i="13"/>
  <c r="AN242" i="13"/>
  <c r="AM242" i="13"/>
  <c r="AL242" i="13"/>
  <c r="AK242" i="13"/>
  <c r="AJ242" i="13"/>
  <c r="AI242" i="13"/>
  <c r="AH242" i="13"/>
  <c r="AG242" i="13"/>
  <c r="AF242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F241" i="13"/>
  <c r="E241" i="13"/>
  <c r="F240" i="13"/>
  <c r="E240" i="13"/>
  <c r="F239" i="13"/>
  <c r="E239" i="13"/>
  <c r="AQ238" i="13"/>
  <c r="AP238" i="13"/>
  <c r="AO238" i="13"/>
  <c r="AN238" i="13"/>
  <c r="AM238" i="13"/>
  <c r="AL238" i="13"/>
  <c r="AK238" i="13"/>
  <c r="AJ238" i="13"/>
  <c r="AI238" i="13"/>
  <c r="AH238" i="13"/>
  <c r="AG238" i="13"/>
  <c r="AF238" i="13"/>
  <c r="AE238" i="13"/>
  <c r="AD238" i="13"/>
  <c r="AC238" i="13"/>
  <c r="AB238" i="13"/>
  <c r="AA238" i="13"/>
  <c r="Z238" i="13"/>
  <c r="Y238" i="13"/>
  <c r="X238" i="13"/>
  <c r="W238" i="13"/>
  <c r="V238" i="13"/>
  <c r="U238" i="13"/>
  <c r="T238" i="13"/>
  <c r="S238" i="13"/>
  <c r="R238" i="13"/>
  <c r="Q238" i="13"/>
  <c r="P238" i="13"/>
  <c r="O238" i="13"/>
  <c r="N238" i="13"/>
  <c r="M238" i="13"/>
  <c r="L238" i="13"/>
  <c r="K238" i="13"/>
  <c r="J238" i="13"/>
  <c r="I238" i="13"/>
  <c r="H238" i="13"/>
  <c r="AQ237" i="13"/>
  <c r="AQ249" i="13" s="1"/>
  <c r="AP237" i="13"/>
  <c r="AP249" i="13" s="1"/>
  <c r="AO237" i="13"/>
  <c r="AO249" i="13" s="1"/>
  <c r="AN237" i="13"/>
  <c r="AN249" i="13" s="1"/>
  <c r="AM237" i="13"/>
  <c r="AM249" i="13" s="1"/>
  <c r="AL237" i="13"/>
  <c r="AL249" i="13" s="1"/>
  <c r="AL305" i="13" s="1"/>
  <c r="AK237" i="13"/>
  <c r="AK249" i="13" s="1"/>
  <c r="AJ237" i="13"/>
  <c r="AJ249" i="13" s="1"/>
  <c r="AI237" i="13"/>
  <c r="AI249" i="13" s="1"/>
  <c r="AH237" i="13"/>
  <c r="AH249" i="13" s="1"/>
  <c r="AG237" i="13"/>
  <c r="AG249" i="13" s="1"/>
  <c r="AF237" i="13"/>
  <c r="AF249" i="13" s="1"/>
  <c r="AE237" i="13"/>
  <c r="AE249" i="13" s="1"/>
  <c r="AD237" i="13"/>
  <c r="AD249" i="13" s="1"/>
  <c r="AC237" i="13"/>
  <c r="AC249" i="13" s="1"/>
  <c r="AB237" i="13"/>
  <c r="AB249" i="13" s="1"/>
  <c r="AA237" i="13"/>
  <c r="AA249" i="13" s="1"/>
  <c r="Z237" i="13"/>
  <c r="Z249" i="13" s="1"/>
  <c r="Y237" i="13"/>
  <c r="X237" i="13"/>
  <c r="X249" i="13" s="1"/>
  <c r="W237" i="13"/>
  <c r="W249" i="13" s="1"/>
  <c r="V237" i="13"/>
  <c r="V249" i="13" s="1"/>
  <c r="U237" i="13"/>
  <c r="U249" i="13" s="1"/>
  <c r="T237" i="13"/>
  <c r="T249" i="13" s="1"/>
  <c r="S237" i="13"/>
  <c r="S249" i="13" s="1"/>
  <c r="R237" i="13"/>
  <c r="R249" i="13" s="1"/>
  <c r="Q237" i="13"/>
  <c r="Q249" i="13" s="1"/>
  <c r="P237" i="13"/>
  <c r="P249" i="13" s="1"/>
  <c r="O237" i="13"/>
  <c r="O249" i="13" s="1"/>
  <c r="N237" i="13"/>
  <c r="N249" i="13" s="1"/>
  <c r="M237" i="13"/>
  <c r="M249" i="13" s="1"/>
  <c r="L237" i="13"/>
  <c r="L249" i="13" s="1"/>
  <c r="K237" i="13"/>
  <c r="K249" i="13" s="1"/>
  <c r="J237" i="13"/>
  <c r="J249" i="13" s="1"/>
  <c r="I237" i="13"/>
  <c r="I249" i="13" s="1"/>
  <c r="H249" i="13"/>
  <c r="AQ236" i="13"/>
  <c r="AQ248" i="13" s="1"/>
  <c r="AP236" i="13"/>
  <c r="AP248" i="13" s="1"/>
  <c r="AO236" i="13"/>
  <c r="AO248" i="13" s="1"/>
  <c r="AO304" i="13" s="1"/>
  <c r="AN236" i="13"/>
  <c r="AM236" i="13"/>
  <c r="AM248" i="13" s="1"/>
  <c r="AL236" i="13"/>
  <c r="AL248" i="13" s="1"/>
  <c r="AL304" i="13" s="1"/>
  <c r="AK236" i="13"/>
  <c r="AK248" i="13" s="1"/>
  <c r="AJ236" i="13"/>
  <c r="AJ248" i="13" s="1"/>
  <c r="AI236" i="13"/>
  <c r="AI248" i="13" s="1"/>
  <c r="AH236" i="13"/>
  <c r="AH248" i="13" s="1"/>
  <c r="AG236" i="13"/>
  <c r="AG248" i="13" s="1"/>
  <c r="AF236" i="13"/>
  <c r="AE236" i="13"/>
  <c r="AE248" i="13" s="1"/>
  <c r="AD236" i="13"/>
  <c r="AD248" i="13" s="1"/>
  <c r="AC236" i="13"/>
  <c r="AC248" i="13" s="1"/>
  <c r="AB236" i="13"/>
  <c r="AB248" i="13" s="1"/>
  <c r="AA236" i="13"/>
  <c r="AA248" i="13" s="1"/>
  <c r="Z236" i="13"/>
  <c r="Z248" i="13" s="1"/>
  <c r="Y236" i="13"/>
  <c r="Y248" i="13" s="1"/>
  <c r="X236" i="13"/>
  <c r="W236" i="13"/>
  <c r="W248" i="13" s="1"/>
  <c r="V236" i="13"/>
  <c r="V248" i="13" s="1"/>
  <c r="U236" i="13"/>
  <c r="T236" i="13"/>
  <c r="T248" i="13" s="1"/>
  <c r="S236" i="13"/>
  <c r="S248" i="13" s="1"/>
  <c r="R236" i="13"/>
  <c r="R248" i="13" s="1"/>
  <c r="Q236" i="13"/>
  <c r="Q248" i="13" s="1"/>
  <c r="P236" i="13"/>
  <c r="O236" i="13"/>
  <c r="O248" i="13" s="1"/>
  <c r="O304" i="13" s="1"/>
  <c r="N236" i="13"/>
  <c r="N248" i="13" s="1"/>
  <c r="N304" i="13" s="1"/>
  <c r="M236" i="13"/>
  <c r="L236" i="13"/>
  <c r="L248" i="13" s="1"/>
  <c r="L304" i="13" s="1"/>
  <c r="K236" i="13"/>
  <c r="K248" i="13" s="1"/>
  <c r="K304" i="13" s="1"/>
  <c r="J236" i="13"/>
  <c r="J248" i="13" s="1"/>
  <c r="I236" i="13"/>
  <c r="I248" i="13" s="1"/>
  <c r="AQ235" i="13"/>
  <c r="AQ247" i="13" s="1"/>
  <c r="AP235" i="13"/>
  <c r="AO235" i="13"/>
  <c r="AO247" i="13" s="1"/>
  <c r="AN235" i="13"/>
  <c r="AN247" i="13" s="1"/>
  <c r="AM235" i="13"/>
  <c r="AM247" i="13" s="1"/>
  <c r="AL235" i="13"/>
  <c r="AL247" i="13" s="1"/>
  <c r="AK235" i="13"/>
  <c r="AJ235" i="13"/>
  <c r="AJ247" i="13" s="1"/>
  <c r="AI235" i="13"/>
  <c r="AI247" i="13" s="1"/>
  <c r="AH235" i="13"/>
  <c r="AG235" i="13"/>
  <c r="AG247" i="13" s="1"/>
  <c r="AF235" i="13"/>
  <c r="AF247" i="13" s="1"/>
  <c r="AE235" i="13"/>
  <c r="AE247" i="13" s="1"/>
  <c r="AD235" i="13"/>
  <c r="AD247" i="13" s="1"/>
  <c r="AC235" i="13"/>
  <c r="AC247" i="13" s="1"/>
  <c r="AB235" i="13"/>
  <c r="AB247" i="13" s="1"/>
  <c r="AA235" i="13"/>
  <c r="AA247" i="13" s="1"/>
  <c r="Z235" i="13"/>
  <c r="Y235" i="13"/>
  <c r="Y247" i="13" s="1"/>
  <c r="X235" i="13"/>
  <c r="X247" i="13" s="1"/>
  <c r="W235" i="13"/>
  <c r="W247" i="13" s="1"/>
  <c r="V235" i="13"/>
  <c r="V247" i="13" s="1"/>
  <c r="U235" i="13"/>
  <c r="U247" i="13" s="1"/>
  <c r="T235" i="13"/>
  <c r="T247" i="13" s="1"/>
  <c r="S235" i="13"/>
  <c r="S247" i="13" s="1"/>
  <c r="R235" i="13"/>
  <c r="Q235" i="13"/>
  <c r="Q247" i="13" s="1"/>
  <c r="P235" i="13"/>
  <c r="P247" i="13" s="1"/>
  <c r="O235" i="13"/>
  <c r="O247" i="13" s="1"/>
  <c r="N235" i="13"/>
  <c r="N247" i="13" s="1"/>
  <c r="M235" i="13"/>
  <c r="M247" i="13" s="1"/>
  <c r="L235" i="13"/>
  <c r="L247" i="13" s="1"/>
  <c r="K235" i="13"/>
  <c r="K247" i="13" s="1"/>
  <c r="J235" i="13"/>
  <c r="I235" i="13"/>
  <c r="H235" i="13"/>
  <c r="H234" i="13" s="1"/>
  <c r="F298" i="13" l="1"/>
  <c r="AB296" i="13"/>
  <c r="N296" i="13"/>
  <c r="H296" i="13"/>
  <c r="AP296" i="13"/>
  <c r="AG296" i="13"/>
  <c r="T296" i="13"/>
  <c r="W296" i="13"/>
  <c r="AK296" i="13"/>
  <c r="L296" i="13"/>
  <c r="AC296" i="13"/>
  <c r="AK16" i="13"/>
  <c r="AF318" i="13"/>
  <c r="Q318" i="13"/>
  <c r="S318" i="13"/>
  <c r="E251" i="13"/>
  <c r="J296" i="13"/>
  <c r="F19" i="13"/>
  <c r="V318" i="13"/>
  <c r="I318" i="13"/>
  <c r="F321" i="13"/>
  <c r="AM296" i="13"/>
  <c r="AL296" i="13"/>
  <c r="K296" i="13"/>
  <c r="AH296" i="13"/>
  <c r="S16" i="13"/>
  <c r="E17" i="13"/>
  <c r="H16" i="13"/>
  <c r="AD16" i="13"/>
  <c r="AN16" i="13"/>
  <c r="U16" i="13"/>
  <c r="J16" i="13"/>
  <c r="AP16" i="13"/>
  <c r="V16" i="13"/>
  <c r="AE296" i="13"/>
  <c r="AD296" i="13"/>
  <c r="Z296" i="13"/>
  <c r="E320" i="13"/>
  <c r="H318" i="13"/>
  <c r="E319" i="13"/>
  <c r="W318" i="13"/>
  <c r="AD318" i="13"/>
  <c r="AN318" i="13"/>
  <c r="J318" i="13"/>
  <c r="AH318" i="13"/>
  <c r="V296" i="13"/>
  <c r="E299" i="13"/>
  <c r="AE16" i="13"/>
  <c r="T16" i="13"/>
  <c r="E18" i="13"/>
  <c r="F18" i="13"/>
  <c r="AL16" i="13"/>
  <c r="P16" i="13"/>
  <c r="E19" i="13"/>
  <c r="AC16" i="13"/>
  <c r="Y16" i="13"/>
  <c r="R16" i="13"/>
  <c r="AI16" i="13"/>
  <c r="O296" i="13"/>
  <c r="AE318" i="13"/>
  <c r="T318" i="13"/>
  <c r="F320" i="13"/>
  <c r="G320" i="13" s="1"/>
  <c r="AO318" i="13"/>
  <c r="AL318" i="13"/>
  <c r="P318" i="13"/>
  <c r="E321" i="13"/>
  <c r="R318" i="13"/>
  <c r="AP318" i="13"/>
  <c r="U296" i="13"/>
  <c r="F299" i="13"/>
  <c r="AQ296" i="13"/>
  <c r="AM16" i="13"/>
  <c r="AB16" i="13"/>
  <c r="N16" i="13"/>
  <c r="X16" i="13"/>
  <c r="F17" i="13"/>
  <c r="I16" i="13"/>
  <c r="AG16" i="13"/>
  <c r="Z16" i="13"/>
  <c r="AO296" i="13"/>
  <c r="AF296" i="13"/>
  <c r="AJ296" i="13"/>
  <c r="AI296" i="13"/>
  <c r="AM318" i="13"/>
  <c r="AI318" i="13"/>
  <c r="AB318" i="13"/>
  <c r="M318" i="13"/>
  <c r="N318" i="13"/>
  <c r="F319" i="13"/>
  <c r="X318" i="13"/>
  <c r="Z318" i="13"/>
  <c r="J234" i="13"/>
  <c r="R234" i="13"/>
  <c r="Z234" i="13"/>
  <c r="AH234" i="13"/>
  <c r="AP234" i="13"/>
  <c r="G292" i="13"/>
  <c r="G245" i="13"/>
  <c r="G267" i="13"/>
  <c r="G253" i="13"/>
  <c r="Q296" i="13"/>
  <c r="G263" i="13"/>
  <c r="G279" i="13"/>
  <c r="G280" i="13"/>
  <c r="AK234" i="13"/>
  <c r="X296" i="13"/>
  <c r="E272" i="13"/>
  <c r="H247" i="13"/>
  <c r="F235" i="13"/>
  <c r="J247" i="13"/>
  <c r="AH247" i="13"/>
  <c r="E276" i="13"/>
  <c r="AK247" i="13"/>
  <c r="R247" i="13"/>
  <c r="AP247" i="13"/>
  <c r="I271" i="13"/>
  <c r="Z247" i="13"/>
  <c r="G284" i="13"/>
  <c r="G239" i="13"/>
  <c r="G243" i="13"/>
  <c r="G255" i="13"/>
  <c r="P234" i="13"/>
  <c r="X234" i="13"/>
  <c r="AF234" i="13"/>
  <c r="AN234" i="13"/>
  <c r="E242" i="13"/>
  <c r="G244" i="13"/>
  <c r="K234" i="13"/>
  <c r="G259" i="13"/>
  <c r="G278" i="13"/>
  <c r="G277" i="13"/>
  <c r="F276" i="13"/>
  <c r="E298" i="13"/>
  <c r="E297" i="13"/>
  <c r="F297" i="13"/>
  <c r="I296" i="13"/>
  <c r="AB246" i="13"/>
  <c r="M234" i="13"/>
  <c r="U234" i="13"/>
  <c r="F249" i="13"/>
  <c r="Y234" i="13"/>
  <c r="J246" i="13"/>
  <c r="AJ246" i="13"/>
  <c r="S234" i="13"/>
  <c r="K246" i="13"/>
  <c r="S246" i="13"/>
  <c r="AA246" i="13"/>
  <c r="AQ246" i="13"/>
  <c r="E238" i="13"/>
  <c r="V234" i="13"/>
  <c r="AA234" i="13"/>
  <c r="AD234" i="13"/>
  <c r="AQ234" i="13"/>
  <c r="F236" i="13"/>
  <c r="F237" i="13"/>
  <c r="L246" i="13"/>
  <c r="AG246" i="13"/>
  <c r="AO246" i="13"/>
  <c r="F272" i="13"/>
  <c r="F273" i="13"/>
  <c r="G254" i="13"/>
  <c r="G252" i="13"/>
  <c r="F251" i="13"/>
  <c r="G251" i="13" s="1"/>
  <c r="E273" i="13"/>
  <c r="AL234" i="13"/>
  <c r="AI246" i="13"/>
  <c r="AI234" i="13"/>
  <c r="AC234" i="13"/>
  <c r="T246" i="13"/>
  <c r="Q246" i="13"/>
  <c r="E236" i="13"/>
  <c r="N234" i="13"/>
  <c r="G240" i="13"/>
  <c r="G241" i="13"/>
  <c r="E249" i="13"/>
  <c r="AC246" i="13"/>
  <c r="N246" i="13"/>
  <c r="V246" i="13"/>
  <c r="AD246" i="13"/>
  <c r="AL246" i="13"/>
  <c r="W246" i="13"/>
  <c r="AE246" i="13"/>
  <c r="AM246" i="13"/>
  <c r="O246" i="13"/>
  <c r="Y249" i="13"/>
  <c r="I234" i="13"/>
  <c r="Q234" i="13"/>
  <c r="AG234" i="13"/>
  <c r="AO234" i="13"/>
  <c r="E237" i="13"/>
  <c r="F238" i="13"/>
  <c r="F242" i="13"/>
  <c r="I247" i="13"/>
  <c r="L234" i="13"/>
  <c r="T234" i="13"/>
  <c r="AB234" i="13"/>
  <c r="AJ234" i="13"/>
  <c r="E235" i="13"/>
  <c r="M248" i="13"/>
  <c r="U248" i="13"/>
  <c r="O234" i="13"/>
  <c r="W234" i="13"/>
  <c r="AE234" i="13"/>
  <c r="AM234" i="13"/>
  <c r="H248" i="13"/>
  <c r="P248" i="13"/>
  <c r="P304" i="13" s="1"/>
  <c r="X248" i="13"/>
  <c r="AF248" i="13"/>
  <c r="AN248" i="13"/>
  <c r="H207" i="13"/>
  <c r="I207" i="13"/>
  <c r="J207" i="13"/>
  <c r="K207" i="13"/>
  <c r="L207" i="13"/>
  <c r="M207" i="13"/>
  <c r="N207" i="13"/>
  <c r="O207" i="13"/>
  <c r="P207" i="13"/>
  <c r="Q207" i="13"/>
  <c r="R207" i="13"/>
  <c r="S207" i="13"/>
  <c r="T207" i="13"/>
  <c r="U207" i="13"/>
  <c r="V207" i="13"/>
  <c r="W207" i="13"/>
  <c r="X207" i="13"/>
  <c r="Y207" i="13"/>
  <c r="Z207" i="13"/>
  <c r="AA207" i="13"/>
  <c r="AB207" i="13"/>
  <c r="AC207" i="13"/>
  <c r="AD207" i="13"/>
  <c r="AE207" i="13"/>
  <c r="AF207" i="13"/>
  <c r="AG207" i="13"/>
  <c r="AH207" i="13"/>
  <c r="AI207" i="13"/>
  <c r="AJ207" i="13"/>
  <c r="AK207" i="13"/>
  <c r="AL207" i="13"/>
  <c r="AM207" i="13"/>
  <c r="AN207" i="13"/>
  <c r="AO207" i="13"/>
  <c r="AP207" i="13"/>
  <c r="AQ207" i="13"/>
  <c r="I206" i="13"/>
  <c r="J206" i="13"/>
  <c r="K206" i="13"/>
  <c r="L206" i="13"/>
  <c r="M206" i="13"/>
  <c r="N206" i="13"/>
  <c r="O206" i="13"/>
  <c r="P206" i="13"/>
  <c r="Q206" i="13"/>
  <c r="R206" i="13"/>
  <c r="S206" i="13"/>
  <c r="T206" i="13"/>
  <c r="U206" i="13"/>
  <c r="V206" i="13"/>
  <c r="W206" i="13"/>
  <c r="X206" i="13"/>
  <c r="Y206" i="13"/>
  <c r="Z206" i="13"/>
  <c r="AA206" i="13"/>
  <c r="AB206" i="13"/>
  <c r="AC206" i="13"/>
  <c r="AD206" i="13"/>
  <c r="AE206" i="13"/>
  <c r="AF206" i="13"/>
  <c r="AG206" i="13"/>
  <c r="AH206" i="13"/>
  <c r="AI206" i="13"/>
  <c r="AJ206" i="13"/>
  <c r="AK206" i="13"/>
  <c r="AL206" i="13"/>
  <c r="AM206" i="13"/>
  <c r="AN206" i="13"/>
  <c r="AO206" i="13"/>
  <c r="AP206" i="13"/>
  <c r="AQ206" i="13"/>
  <c r="H206" i="13"/>
  <c r="AQ222" i="13"/>
  <c r="AQ208" i="13" s="1"/>
  <c r="I222" i="13"/>
  <c r="I208" i="13" s="1"/>
  <c r="J222" i="13"/>
  <c r="J208" i="13" s="1"/>
  <c r="K222" i="13"/>
  <c r="K219" i="13" s="1"/>
  <c r="L222" i="13"/>
  <c r="L208" i="13" s="1"/>
  <c r="L305" i="13" s="1"/>
  <c r="M222" i="13"/>
  <c r="M208" i="13" s="1"/>
  <c r="N222" i="13"/>
  <c r="N208" i="13" s="1"/>
  <c r="N305" i="13" s="1"/>
  <c r="O222" i="13"/>
  <c r="O208" i="13" s="1"/>
  <c r="O305" i="13" s="1"/>
  <c r="P222" i="13"/>
  <c r="P219" i="13" s="1"/>
  <c r="Q222" i="13"/>
  <c r="Q219" i="13" s="1"/>
  <c r="R222" i="13"/>
  <c r="R208" i="13" s="1"/>
  <c r="S222" i="13"/>
  <c r="S219" i="13" s="1"/>
  <c r="T222" i="13"/>
  <c r="T219" i="13" s="1"/>
  <c r="U222" i="13"/>
  <c r="U208" i="13" s="1"/>
  <c r="V222" i="13"/>
  <c r="V219" i="13" s="1"/>
  <c r="W222" i="13"/>
  <c r="W219" i="13" s="1"/>
  <c r="X222" i="13"/>
  <c r="X208" i="13" s="1"/>
  <c r="Y222" i="13"/>
  <c r="Y219" i="13" s="1"/>
  <c r="Z222" i="13"/>
  <c r="Z208" i="13" s="1"/>
  <c r="AA222" i="13"/>
  <c r="AA219" i="13" s="1"/>
  <c r="AB222" i="13"/>
  <c r="AB208" i="13" s="1"/>
  <c r="AC222" i="13"/>
  <c r="AC208" i="13" s="1"/>
  <c r="AD222" i="13"/>
  <c r="AD208" i="13" s="1"/>
  <c r="AE222" i="13"/>
  <c r="AE208" i="13" s="1"/>
  <c r="AF222" i="13"/>
  <c r="AF208" i="13" s="1"/>
  <c r="AG222" i="13"/>
  <c r="AG219" i="13" s="1"/>
  <c r="AH222" i="13"/>
  <c r="AH208" i="13" s="1"/>
  <c r="AI222" i="13"/>
  <c r="AI219" i="13" s="1"/>
  <c r="AJ222" i="13"/>
  <c r="AJ208" i="13" s="1"/>
  <c r="AK222" i="13"/>
  <c r="AK208" i="13" s="1"/>
  <c r="AL222" i="13"/>
  <c r="AL208" i="13" s="1"/>
  <c r="AM222" i="13"/>
  <c r="AM208" i="13" s="1"/>
  <c r="AN222" i="13"/>
  <c r="AN219" i="13" s="1"/>
  <c r="AO222" i="13"/>
  <c r="AO219" i="13" s="1"/>
  <c r="AP222" i="13"/>
  <c r="AP208" i="13" s="1"/>
  <c r="H222" i="13"/>
  <c r="AG78" i="13"/>
  <c r="AG79" i="13"/>
  <c r="AG41" i="13"/>
  <c r="AG45" i="13"/>
  <c r="AG82" i="13"/>
  <c r="AG86" i="13"/>
  <c r="AG95" i="13"/>
  <c r="AG103" i="13" s="1"/>
  <c r="AG96" i="13"/>
  <c r="AG104" i="13" s="1"/>
  <c r="AG97" i="13"/>
  <c r="AG105" i="13" s="1"/>
  <c r="AG98" i="13"/>
  <c r="AG108" i="13"/>
  <c r="AG124" i="13" s="1"/>
  <c r="AG109" i="13"/>
  <c r="AG125" i="13" s="1"/>
  <c r="AG110" i="13"/>
  <c r="AG126" i="13" s="1"/>
  <c r="AG111" i="13"/>
  <c r="AG115" i="13"/>
  <c r="AG119" i="13"/>
  <c r="AG128" i="13"/>
  <c r="AG133" i="13"/>
  <c r="AG134" i="13"/>
  <c r="AG135" i="13"/>
  <c r="AG137" i="13"/>
  <c r="AG178" i="13"/>
  <c r="AG307" i="13" s="1"/>
  <c r="AG179" i="13"/>
  <c r="AG308" i="13" s="1"/>
  <c r="AG180" i="13"/>
  <c r="AG309" i="13" s="1"/>
  <c r="AG181" i="13"/>
  <c r="AG185" i="13"/>
  <c r="AG198" i="13"/>
  <c r="AG199" i="13"/>
  <c r="AG200" i="13"/>
  <c r="AG201" i="13"/>
  <c r="AG209" i="13"/>
  <c r="E224" i="13"/>
  <c r="F224" i="13"/>
  <c r="E225" i="13"/>
  <c r="F225" i="13"/>
  <c r="E226" i="13"/>
  <c r="F226" i="13"/>
  <c r="E227" i="13"/>
  <c r="F227" i="13"/>
  <c r="E228" i="13"/>
  <c r="F228" i="13"/>
  <c r="F223" i="13"/>
  <c r="E223" i="13"/>
  <c r="E214" i="13"/>
  <c r="F214" i="13"/>
  <c r="F215" i="13"/>
  <c r="E216" i="13"/>
  <c r="F216" i="13"/>
  <c r="E217" i="13"/>
  <c r="F217" i="13"/>
  <c r="E218" i="13"/>
  <c r="F218" i="13"/>
  <c r="F213" i="13"/>
  <c r="H215" i="13"/>
  <c r="E215" i="13" s="1"/>
  <c r="H213" i="13"/>
  <c r="E213" i="13" s="1"/>
  <c r="F221" i="13"/>
  <c r="E221" i="13"/>
  <c r="F220" i="13"/>
  <c r="E220" i="13"/>
  <c r="AJ219" i="13"/>
  <c r="AH219" i="13"/>
  <c r="I219" i="13"/>
  <c r="H219" i="13"/>
  <c r="H199" i="13"/>
  <c r="I199" i="13"/>
  <c r="J199" i="13"/>
  <c r="K199" i="13"/>
  <c r="L199" i="13"/>
  <c r="M199" i="13"/>
  <c r="N199" i="13"/>
  <c r="O199" i="13"/>
  <c r="P199" i="13"/>
  <c r="Q199" i="13"/>
  <c r="R199" i="13"/>
  <c r="S199" i="13"/>
  <c r="T199" i="13"/>
  <c r="U199" i="13"/>
  <c r="V199" i="13"/>
  <c r="W199" i="13"/>
  <c r="X199" i="13"/>
  <c r="Y199" i="13"/>
  <c r="Z199" i="13"/>
  <c r="AA199" i="13"/>
  <c r="AB199" i="13"/>
  <c r="AC199" i="13"/>
  <c r="AD199" i="13"/>
  <c r="AE199" i="13"/>
  <c r="AF199" i="13"/>
  <c r="AH199" i="13"/>
  <c r="AI199" i="13"/>
  <c r="AJ199" i="13"/>
  <c r="AK199" i="13"/>
  <c r="AL199" i="13"/>
  <c r="AM199" i="13"/>
  <c r="AN199" i="13"/>
  <c r="AO199" i="13"/>
  <c r="AP199" i="13"/>
  <c r="AQ199" i="13"/>
  <c r="H200" i="13"/>
  <c r="I200" i="13"/>
  <c r="J200" i="13"/>
  <c r="K200" i="13"/>
  <c r="L200" i="13"/>
  <c r="M200" i="13"/>
  <c r="N200" i="13"/>
  <c r="O200" i="13"/>
  <c r="P200" i="13"/>
  <c r="Q200" i="13"/>
  <c r="R200" i="13"/>
  <c r="S200" i="13"/>
  <c r="T200" i="13"/>
  <c r="U200" i="13"/>
  <c r="V200" i="13"/>
  <c r="W200" i="13"/>
  <c r="X200" i="13"/>
  <c r="Y200" i="13"/>
  <c r="Z200" i="13"/>
  <c r="AA200" i="13"/>
  <c r="AB200" i="13"/>
  <c r="AC200" i="13"/>
  <c r="AD200" i="13"/>
  <c r="AE200" i="13"/>
  <c r="AF200" i="13"/>
  <c r="AH200" i="13"/>
  <c r="AI200" i="13"/>
  <c r="AJ200" i="13"/>
  <c r="AK200" i="13"/>
  <c r="AL200" i="13"/>
  <c r="AM200" i="13"/>
  <c r="AN200" i="13"/>
  <c r="AO200" i="13"/>
  <c r="AP200" i="13"/>
  <c r="AQ200" i="13"/>
  <c r="I198" i="13"/>
  <c r="J198" i="13"/>
  <c r="K198" i="13"/>
  <c r="L198" i="13"/>
  <c r="M198" i="13"/>
  <c r="N198" i="13"/>
  <c r="O198" i="13"/>
  <c r="P198" i="13"/>
  <c r="Q198" i="13"/>
  <c r="R198" i="13"/>
  <c r="S198" i="13"/>
  <c r="T198" i="13"/>
  <c r="U198" i="13"/>
  <c r="V198" i="13"/>
  <c r="W198" i="13"/>
  <c r="X198" i="13"/>
  <c r="Y198" i="13"/>
  <c r="Z198" i="13"/>
  <c r="AA198" i="13"/>
  <c r="AB198" i="13"/>
  <c r="AC198" i="13"/>
  <c r="AD198" i="13"/>
  <c r="AE198" i="13"/>
  <c r="AF198" i="13"/>
  <c r="AH198" i="13"/>
  <c r="AI198" i="13"/>
  <c r="AJ198" i="13"/>
  <c r="AK198" i="13"/>
  <c r="AL198" i="13"/>
  <c r="AM198" i="13"/>
  <c r="AN198" i="13"/>
  <c r="AO198" i="13"/>
  <c r="AP198" i="13"/>
  <c r="AQ198" i="13"/>
  <c r="H198" i="13"/>
  <c r="H179" i="13"/>
  <c r="H308" i="13" s="1"/>
  <c r="I179" i="13"/>
  <c r="I308" i="13" s="1"/>
  <c r="J179" i="13"/>
  <c r="J308" i="13" s="1"/>
  <c r="K179" i="13"/>
  <c r="K308" i="13" s="1"/>
  <c r="L179" i="13"/>
  <c r="L308" i="13" s="1"/>
  <c r="M179" i="13"/>
  <c r="M308" i="13" s="1"/>
  <c r="N179" i="13"/>
  <c r="N308" i="13" s="1"/>
  <c r="O179" i="13"/>
  <c r="O308" i="13" s="1"/>
  <c r="P179" i="13"/>
  <c r="P308" i="13" s="1"/>
  <c r="Q179" i="13"/>
  <c r="Q308" i="13" s="1"/>
  <c r="R179" i="13"/>
  <c r="R308" i="13" s="1"/>
  <c r="S179" i="13"/>
  <c r="S308" i="13" s="1"/>
  <c r="T179" i="13"/>
  <c r="T308" i="13" s="1"/>
  <c r="U179" i="13"/>
  <c r="U308" i="13" s="1"/>
  <c r="V179" i="13"/>
  <c r="V308" i="13" s="1"/>
  <c r="W179" i="13"/>
  <c r="W308" i="13" s="1"/>
  <c r="X179" i="13"/>
  <c r="X308" i="13" s="1"/>
  <c r="Y179" i="13"/>
  <c r="Y308" i="13" s="1"/>
  <c r="Z179" i="13"/>
  <c r="Z308" i="13" s="1"/>
  <c r="AA179" i="13"/>
  <c r="AA308" i="13" s="1"/>
  <c r="AB179" i="13"/>
  <c r="AB308" i="13" s="1"/>
  <c r="AC179" i="13"/>
  <c r="AC308" i="13" s="1"/>
  <c r="AD179" i="13"/>
  <c r="AD308" i="13" s="1"/>
  <c r="AE179" i="13"/>
  <c r="AE308" i="13" s="1"/>
  <c r="AF179" i="13"/>
  <c r="AF308" i="13" s="1"/>
  <c r="AH179" i="13"/>
  <c r="AH308" i="13" s="1"/>
  <c r="AI179" i="13"/>
  <c r="AI308" i="13" s="1"/>
  <c r="AJ179" i="13"/>
  <c r="AJ308" i="13" s="1"/>
  <c r="AK179" i="13"/>
  <c r="AK308" i="13" s="1"/>
  <c r="AL179" i="13"/>
  <c r="AL308" i="13" s="1"/>
  <c r="AM179" i="13"/>
  <c r="AM308" i="13" s="1"/>
  <c r="AN179" i="13"/>
  <c r="AN308" i="13" s="1"/>
  <c r="AO179" i="13"/>
  <c r="AO308" i="13" s="1"/>
  <c r="AP179" i="13"/>
  <c r="AP308" i="13" s="1"/>
  <c r="AQ179" i="13"/>
  <c r="AQ308" i="13" s="1"/>
  <c r="H180" i="13"/>
  <c r="H309" i="13" s="1"/>
  <c r="I180" i="13"/>
  <c r="I309" i="13" s="1"/>
  <c r="J180" i="13"/>
  <c r="J309" i="13" s="1"/>
  <c r="K180" i="13"/>
  <c r="K309" i="13" s="1"/>
  <c r="L180" i="13"/>
  <c r="L309" i="13" s="1"/>
  <c r="M180" i="13"/>
  <c r="M309" i="13" s="1"/>
  <c r="N180" i="13"/>
  <c r="N309" i="13" s="1"/>
  <c r="O180" i="13"/>
  <c r="O309" i="13" s="1"/>
  <c r="P180" i="13"/>
  <c r="P309" i="13" s="1"/>
  <c r="Q180" i="13"/>
  <c r="Q309" i="13" s="1"/>
  <c r="R180" i="13"/>
  <c r="R309" i="13" s="1"/>
  <c r="S180" i="13"/>
  <c r="S309" i="13" s="1"/>
  <c r="T180" i="13"/>
  <c r="T309" i="13" s="1"/>
  <c r="U180" i="13"/>
  <c r="U309" i="13" s="1"/>
  <c r="V180" i="13"/>
  <c r="V309" i="13" s="1"/>
  <c r="W180" i="13"/>
  <c r="W309" i="13" s="1"/>
  <c r="X180" i="13"/>
  <c r="X309" i="13" s="1"/>
  <c r="Y180" i="13"/>
  <c r="Y309" i="13" s="1"/>
  <c r="Z180" i="13"/>
  <c r="Z309" i="13" s="1"/>
  <c r="AA180" i="13"/>
  <c r="AA309" i="13" s="1"/>
  <c r="AB180" i="13"/>
  <c r="AB309" i="13" s="1"/>
  <c r="AC180" i="13"/>
  <c r="AC309" i="13" s="1"/>
  <c r="AD180" i="13"/>
  <c r="AD309" i="13" s="1"/>
  <c r="AE180" i="13"/>
  <c r="AE309" i="13" s="1"/>
  <c r="AF180" i="13"/>
  <c r="AF309" i="13" s="1"/>
  <c r="AH180" i="13"/>
  <c r="AH309" i="13" s="1"/>
  <c r="AI180" i="13"/>
  <c r="AI309" i="13" s="1"/>
  <c r="AJ180" i="13"/>
  <c r="AJ309" i="13" s="1"/>
  <c r="AK180" i="13"/>
  <c r="AK309" i="13" s="1"/>
  <c r="AL180" i="13"/>
  <c r="AL309" i="13" s="1"/>
  <c r="AM180" i="13"/>
  <c r="AM309" i="13" s="1"/>
  <c r="AN180" i="13"/>
  <c r="AN309" i="13" s="1"/>
  <c r="AO180" i="13"/>
  <c r="AO309" i="13" s="1"/>
  <c r="AP180" i="13"/>
  <c r="AP309" i="13" s="1"/>
  <c r="AQ180" i="13"/>
  <c r="AQ309" i="13" s="1"/>
  <c r="I178" i="13"/>
  <c r="I307" i="13" s="1"/>
  <c r="J178" i="13"/>
  <c r="J307" i="13" s="1"/>
  <c r="K178" i="13"/>
  <c r="K307" i="13" s="1"/>
  <c r="L178" i="13"/>
  <c r="L307" i="13" s="1"/>
  <c r="M178" i="13"/>
  <c r="M307" i="13" s="1"/>
  <c r="N178" i="13"/>
  <c r="N307" i="13" s="1"/>
  <c r="O178" i="13"/>
  <c r="O307" i="13" s="1"/>
  <c r="P178" i="13"/>
  <c r="P307" i="13" s="1"/>
  <c r="Q178" i="13"/>
  <c r="Q307" i="13" s="1"/>
  <c r="Q306" i="13" s="1"/>
  <c r="R178" i="13"/>
  <c r="R307" i="13" s="1"/>
  <c r="S178" i="13"/>
  <c r="S307" i="13" s="1"/>
  <c r="T178" i="13"/>
  <c r="T307" i="13" s="1"/>
  <c r="U178" i="13"/>
  <c r="U307" i="13" s="1"/>
  <c r="V178" i="13"/>
  <c r="V307" i="13" s="1"/>
  <c r="W178" i="13"/>
  <c r="W307" i="13" s="1"/>
  <c r="X178" i="13"/>
  <c r="X307" i="13" s="1"/>
  <c r="Y178" i="13"/>
  <c r="Y307" i="13" s="1"/>
  <c r="Y306" i="13" s="1"/>
  <c r="Z178" i="13"/>
  <c r="Z307" i="13" s="1"/>
  <c r="AA178" i="13"/>
  <c r="AA307" i="13" s="1"/>
  <c r="AB178" i="13"/>
  <c r="AB307" i="13" s="1"/>
  <c r="AC178" i="13"/>
  <c r="AC307" i="13" s="1"/>
  <c r="AD178" i="13"/>
  <c r="AD307" i="13" s="1"/>
  <c r="AE178" i="13"/>
  <c r="AE307" i="13" s="1"/>
  <c r="AF178" i="13"/>
  <c r="AF307" i="13" s="1"/>
  <c r="AH178" i="13"/>
  <c r="AH307" i="13" s="1"/>
  <c r="AH306" i="13" s="1"/>
  <c r="AI178" i="13"/>
  <c r="AI307" i="13" s="1"/>
  <c r="AJ178" i="13"/>
  <c r="AJ307" i="13" s="1"/>
  <c r="AK178" i="13"/>
  <c r="AK307" i="13" s="1"/>
  <c r="AL178" i="13"/>
  <c r="AL307" i="13" s="1"/>
  <c r="AM178" i="13"/>
  <c r="AM307" i="13" s="1"/>
  <c r="AN178" i="13"/>
  <c r="AN307" i="13" s="1"/>
  <c r="AO178" i="13"/>
  <c r="AO307" i="13" s="1"/>
  <c r="AO306" i="13" s="1"/>
  <c r="AP178" i="13"/>
  <c r="AP307" i="13" s="1"/>
  <c r="AP306" i="13" s="1"/>
  <c r="AQ178" i="13"/>
  <c r="AQ307" i="13" s="1"/>
  <c r="H178" i="13"/>
  <c r="H307" i="13" s="1"/>
  <c r="F212" i="13"/>
  <c r="F211" i="13"/>
  <c r="E211" i="13"/>
  <c r="F210" i="13"/>
  <c r="E210" i="13"/>
  <c r="AQ209" i="13"/>
  <c r="AP209" i="13"/>
  <c r="AO209" i="13"/>
  <c r="AN209" i="13"/>
  <c r="AM209" i="13"/>
  <c r="AL209" i="13"/>
  <c r="AK209" i="13"/>
  <c r="AJ209" i="13"/>
  <c r="AI209" i="13"/>
  <c r="AH209" i="13"/>
  <c r="AF209" i="13"/>
  <c r="AE209" i="13"/>
  <c r="AD209" i="13"/>
  <c r="AC209" i="13"/>
  <c r="AB209" i="13"/>
  <c r="AA209" i="13"/>
  <c r="Z209" i="13"/>
  <c r="Y209" i="13"/>
  <c r="X209" i="13"/>
  <c r="W209" i="13"/>
  <c r="V209" i="13"/>
  <c r="U209" i="13"/>
  <c r="T209" i="13"/>
  <c r="S209" i="13"/>
  <c r="R209" i="13"/>
  <c r="Q209" i="13"/>
  <c r="P209" i="13"/>
  <c r="O209" i="13"/>
  <c r="N209" i="13"/>
  <c r="M209" i="13"/>
  <c r="L209" i="13"/>
  <c r="K209" i="13"/>
  <c r="J209" i="13"/>
  <c r="I209" i="13"/>
  <c r="F204" i="13"/>
  <c r="E204" i="13"/>
  <c r="F203" i="13"/>
  <c r="E203" i="13"/>
  <c r="F202" i="13"/>
  <c r="E202" i="13"/>
  <c r="AQ201" i="13"/>
  <c r="AP201" i="13"/>
  <c r="AO201" i="13"/>
  <c r="AN201" i="13"/>
  <c r="AM201" i="13"/>
  <c r="AL201" i="13"/>
  <c r="AK201" i="13"/>
  <c r="AJ201" i="13"/>
  <c r="AI201" i="13"/>
  <c r="AH201" i="13"/>
  <c r="AF201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S201" i="13"/>
  <c r="R201" i="13"/>
  <c r="Q201" i="13"/>
  <c r="P201" i="13"/>
  <c r="O201" i="13"/>
  <c r="N201" i="13"/>
  <c r="M201" i="13"/>
  <c r="L201" i="13"/>
  <c r="K201" i="13"/>
  <c r="J201" i="13"/>
  <c r="I201" i="13"/>
  <c r="H201" i="13"/>
  <c r="F188" i="13"/>
  <c r="E188" i="13"/>
  <c r="F187" i="13"/>
  <c r="E187" i="13"/>
  <c r="F186" i="13"/>
  <c r="E186" i="13"/>
  <c r="AQ185" i="13"/>
  <c r="AP185" i="13"/>
  <c r="AO185" i="13"/>
  <c r="AN185" i="13"/>
  <c r="AM185" i="13"/>
  <c r="AL185" i="13"/>
  <c r="AK185" i="13"/>
  <c r="AJ185" i="13"/>
  <c r="AI185" i="13"/>
  <c r="AH185" i="13"/>
  <c r="AF185" i="13"/>
  <c r="AE185" i="13"/>
  <c r="AD185" i="13"/>
  <c r="AC185" i="13"/>
  <c r="AB185" i="13"/>
  <c r="AA185" i="13"/>
  <c r="Z185" i="13"/>
  <c r="Y185" i="13"/>
  <c r="X185" i="13"/>
  <c r="W185" i="13"/>
  <c r="V185" i="13"/>
  <c r="U185" i="13"/>
  <c r="T185" i="13"/>
  <c r="S185" i="13"/>
  <c r="R185" i="13"/>
  <c r="Q185" i="13"/>
  <c r="P185" i="13"/>
  <c r="O185" i="13"/>
  <c r="N185" i="13"/>
  <c r="M185" i="13"/>
  <c r="L185" i="13"/>
  <c r="K185" i="13"/>
  <c r="J185" i="13"/>
  <c r="I185" i="13"/>
  <c r="H185" i="13"/>
  <c r="F184" i="13"/>
  <c r="F183" i="13"/>
  <c r="E183" i="13"/>
  <c r="F182" i="13"/>
  <c r="E182" i="13"/>
  <c r="AQ181" i="13"/>
  <c r="AP181" i="13"/>
  <c r="AO181" i="13"/>
  <c r="AN181" i="13"/>
  <c r="AM181" i="13"/>
  <c r="AL181" i="13"/>
  <c r="AK181" i="13"/>
  <c r="AJ181" i="13"/>
  <c r="AI181" i="13"/>
  <c r="AH181" i="13"/>
  <c r="AF181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S181" i="13"/>
  <c r="R181" i="13"/>
  <c r="Q181" i="13"/>
  <c r="P181" i="13"/>
  <c r="O181" i="13"/>
  <c r="N181" i="13"/>
  <c r="M181" i="13"/>
  <c r="L181" i="13"/>
  <c r="K181" i="13"/>
  <c r="J181" i="13"/>
  <c r="I181" i="13"/>
  <c r="H181" i="13"/>
  <c r="AO137" i="13"/>
  <c r="AE137" i="13"/>
  <c r="AA137" i="13"/>
  <c r="S137" i="13"/>
  <c r="K137" i="13"/>
  <c r="AI137" i="13"/>
  <c r="AB137" i="13"/>
  <c r="Q137" i="13"/>
  <c r="I137" i="13"/>
  <c r="H137" i="13"/>
  <c r="H134" i="13"/>
  <c r="I134" i="13"/>
  <c r="J134" i="13"/>
  <c r="K134" i="13"/>
  <c r="L134" i="13"/>
  <c r="M134" i="13"/>
  <c r="N134" i="13"/>
  <c r="O134" i="13"/>
  <c r="P134" i="13"/>
  <c r="Q134" i="13"/>
  <c r="R134" i="13"/>
  <c r="S134" i="13"/>
  <c r="T134" i="13"/>
  <c r="U134" i="13"/>
  <c r="V134" i="13"/>
  <c r="W134" i="13"/>
  <c r="X134" i="13"/>
  <c r="Y134" i="13"/>
  <c r="Z134" i="13"/>
  <c r="AA134" i="13"/>
  <c r="AB134" i="13"/>
  <c r="AC134" i="13"/>
  <c r="AD134" i="13"/>
  <c r="AE134" i="13"/>
  <c r="AF134" i="13"/>
  <c r="AH134" i="13"/>
  <c r="AI134" i="13"/>
  <c r="AJ134" i="13"/>
  <c r="AK134" i="13"/>
  <c r="AL134" i="13"/>
  <c r="AM134" i="13"/>
  <c r="AN134" i="13"/>
  <c r="AO134" i="13"/>
  <c r="AP134" i="13"/>
  <c r="AQ134" i="13"/>
  <c r="H135" i="13"/>
  <c r="I135" i="13"/>
  <c r="J135" i="13"/>
  <c r="K135" i="13"/>
  <c r="L135" i="13"/>
  <c r="M135" i="13"/>
  <c r="N135" i="13"/>
  <c r="O135" i="13"/>
  <c r="P135" i="13"/>
  <c r="Q135" i="13"/>
  <c r="R135" i="13"/>
  <c r="S135" i="13"/>
  <c r="T135" i="13"/>
  <c r="U135" i="13"/>
  <c r="V135" i="13"/>
  <c r="W135" i="13"/>
  <c r="X135" i="13"/>
  <c r="Y135" i="13"/>
  <c r="Z135" i="13"/>
  <c r="AA135" i="13"/>
  <c r="AB135" i="13"/>
  <c r="AC135" i="13"/>
  <c r="AD135" i="13"/>
  <c r="AE135" i="13"/>
  <c r="AF135" i="13"/>
  <c r="AH135" i="13"/>
  <c r="AI135" i="13"/>
  <c r="AJ135" i="13"/>
  <c r="AK135" i="13"/>
  <c r="AL135" i="13"/>
  <c r="AM135" i="13"/>
  <c r="AN135" i="13"/>
  <c r="AO135" i="13"/>
  <c r="AP135" i="13"/>
  <c r="AQ135" i="13"/>
  <c r="I133" i="13"/>
  <c r="J133" i="13"/>
  <c r="K133" i="13"/>
  <c r="L133" i="13"/>
  <c r="M133" i="13"/>
  <c r="N133" i="13"/>
  <c r="O133" i="13"/>
  <c r="P133" i="13"/>
  <c r="Q133" i="13"/>
  <c r="R133" i="13"/>
  <c r="S133" i="13"/>
  <c r="T133" i="13"/>
  <c r="U133" i="13"/>
  <c r="V133" i="13"/>
  <c r="W133" i="13"/>
  <c r="X133" i="13"/>
  <c r="Y133" i="13"/>
  <c r="Z133" i="13"/>
  <c r="AA133" i="13"/>
  <c r="AB133" i="13"/>
  <c r="AC133" i="13"/>
  <c r="AD133" i="13"/>
  <c r="AE133" i="13"/>
  <c r="AF133" i="13"/>
  <c r="AH133" i="13"/>
  <c r="AI133" i="13"/>
  <c r="AJ133" i="13"/>
  <c r="AK133" i="13"/>
  <c r="AL133" i="13"/>
  <c r="AM133" i="13"/>
  <c r="AN133" i="13"/>
  <c r="AO133" i="13"/>
  <c r="AP133" i="13"/>
  <c r="AQ133" i="13"/>
  <c r="H133" i="13"/>
  <c r="F131" i="13"/>
  <c r="AQ128" i="13"/>
  <c r="AP128" i="13"/>
  <c r="AO128" i="13"/>
  <c r="AK128" i="13"/>
  <c r="AA128" i="13"/>
  <c r="T128" i="13"/>
  <c r="S128" i="13"/>
  <c r="M128" i="13"/>
  <c r="K128" i="13"/>
  <c r="AN128" i="13"/>
  <c r="AJ128" i="13"/>
  <c r="AI128" i="13"/>
  <c r="AF128" i="13"/>
  <c r="AE128" i="13"/>
  <c r="Z128" i="13"/>
  <c r="Y128" i="13"/>
  <c r="U128" i="13"/>
  <c r="R128" i="13"/>
  <c r="Q128" i="13"/>
  <c r="L128" i="13"/>
  <c r="J128" i="13"/>
  <c r="I128" i="13"/>
  <c r="F122" i="13"/>
  <c r="E122" i="13"/>
  <c r="F121" i="13"/>
  <c r="E121" i="13"/>
  <c r="F120" i="13"/>
  <c r="E120" i="13"/>
  <c r="AQ119" i="13"/>
  <c r="AP119" i="13"/>
  <c r="AO119" i="13"/>
  <c r="AN119" i="13"/>
  <c r="AM119" i="13"/>
  <c r="AL119" i="13"/>
  <c r="AK119" i="13"/>
  <c r="AJ119" i="13"/>
  <c r="AI119" i="13"/>
  <c r="AH119" i="13"/>
  <c r="AF119" i="13"/>
  <c r="AE119" i="13"/>
  <c r="AD119" i="13"/>
  <c r="AC119" i="13"/>
  <c r="AB119" i="13"/>
  <c r="AA119" i="13"/>
  <c r="Z119" i="13"/>
  <c r="Y119" i="13"/>
  <c r="X119" i="13"/>
  <c r="W119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J119" i="13"/>
  <c r="I119" i="13"/>
  <c r="H119" i="13"/>
  <c r="F118" i="13"/>
  <c r="E118" i="13"/>
  <c r="F117" i="13"/>
  <c r="E117" i="13"/>
  <c r="F116" i="13"/>
  <c r="E116" i="13"/>
  <c r="AQ115" i="13"/>
  <c r="AP115" i="13"/>
  <c r="AO115" i="13"/>
  <c r="AN115" i="13"/>
  <c r="AM115" i="13"/>
  <c r="AK115" i="13"/>
  <c r="AJ115" i="13"/>
  <c r="AI115" i="13"/>
  <c r="AH115" i="13"/>
  <c r="AF115" i="13"/>
  <c r="AE115" i="13"/>
  <c r="AD115" i="13"/>
  <c r="AC115" i="13"/>
  <c r="AB115" i="13"/>
  <c r="AA115" i="13"/>
  <c r="Z115" i="13"/>
  <c r="Y115" i="13"/>
  <c r="X115" i="13"/>
  <c r="W115" i="13"/>
  <c r="V115" i="13"/>
  <c r="U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F114" i="13"/>
  <c r="E114" i="13"/>
  <c r="F113" i="13"/>
  <c r="E113" i="13"/>
  <c r="F112" i="13"/>
  <c r="E112" i="13"/>
  <c r="AQ111" i="13"/>
  <c r="AP111" i="13"/>
  <c r="AO111" i="13"/>
  <c r="AN111" i="13"/>
  <c r="AM111" i="13"/>
  <c r="AL111" i="13"/>
  <c r="AK111" i="13"/>
  <c r="AJ111" i="13"/>
  <c r="AI111" i="13"/>
  <c r="AH111" i="13"/>
  <c r="AE111" i="13"/>
  <c r="AD111" i="13"/>
  <c r="AC111" i="13"/>
  <c r="AB111" i="13"/>
  <c r="AA111" i="13"/>
  <c r="Z111" i="13"/>
  <c r="Y111" i="13"/>
  <c r="X111" i="13"/>
  <c r="W111" i="13"/>
  <c r="V111" i="13"/>
  <c r="U111" i="13"/>
  <c r="T111" i="13"/>
  <c r="S111" i="13"/>
  <c r="R111" i="13"/>
  <c r="Q111" i="13"/>
  <c r="O111" i="13"/>
  <c r="N111" i="13"/>
  <c r="M111" i="13"/>
  <c r="L111" i="13"/>
  <c r="K111" i="13"/>
  <c r="J111" i="13"/>
  <c r="I111" i="13"/>
  <c r="H111" i="13"/>
  <c r="AQ110" i="13"/>
  <c r="AQ126" i="13" s="1"/>
  <c r="AP110" i="13"/>
  <c r="AP126" i="13" s="1"/>
  <c r="AO110" i="13"/>
  <c r="AO126" i="13" s="1"/>
  <c r="AO313" i="13" s="1"/>
  <c r="AO310" i="13" s="1"/>
  <c r="AN110" i="13"/>
  <c r="AM110" i="13"/>
  <c r="AM126" i="13" s="1"/>
  <c r="AL110" i="13"/>
  <c r="AL126" i="13" s="1"/>
  <c r="AK110" i="13"/>
  <c r="AK126" i="13" s="1"/>
  <c r="AJ110" i="13"/>
  <c r="AI110" i="13"/>
  <c r="AI126" i="13" s="1"/>
  <c r="AH110" i="13"/>
  <c r="AH126" i="13" s="1"/>
  <c r="AF110" i="13"/>
  <c r="AF126" i="13" s="1"/>
  <c r="AE110" i="13"/>
  <c r="AE126" i="13" s="1"/>
  <c r="AD110" i="13"/>
  <c r="AD126" i="13" s="1"/>
  <c r="AC110" i="13"/>
  <c r="AC126" i="13" s="1"/>
  <c r="AB110" i="13"/>
  <c r="AB126" i="13" s="1"/>
  <c r="AA110" i="13"/>
  <c r="AA126" i="13" s="1"/>
  <c r="Z110" i="13"/>
  <c r="Y110" i="13"/>
  <c r="Y126" i="13" s="1"/>
  <c r="X110" i="13"/>
  <c r="X126" i="13" s="1"/>
  <c r="W110" i="13"/>
  <c r="W126" i="13" s="1"/>
  <c r="V110" i="13"/>
  <c r="V126" i="13" s="1"/>
  <c r="U110" i="13"/>
  <c r="U126" i="13" s="1"/>
  <c r="T110" i="13"/>
  <c r="T126" i="13" s="1"/>
  <c r="T313" i="13" s="1"/>
  <c r="S110" i="13"/>
  <c r="S126" i="13" s="1"/>
  <c r="R110" i="13"/>
  <c r="Q110" i="13"/>
  <c r="Q126" i="13" s="1"/>
  <c r="P110" i="13"/>
  <c r="P126" i="13" s="1"/>
  <c r="O110" i="13"/>
  <c r="O126" i="13" s="1"/>
  <c r="N110" i="13"/>
  <c r="N126" i="13" s="1"/>
  <c r="M110" i="13"/>
  <c r="M126" i="13" s="1"/>
  <c r="L110" i="13"/>
  <c r="L126" i="13" s="1"/>
  <c r="L313" i="13" s="1"/>
  <c r="K110" i="13"/>
  <c r="K126" i="13" s="1"/>
  <c r="K313" i="13" s="1"/>
  <c r="J110" i="13"/>
  <c r="I110" i="13"/>
  <c r="H110" i="13"/>
  <c r="H126" i="13" s="1"/>
  <c r="AQ109" i="13"/>
  <c r="AQ125" i="13" s="1"/>
  <c r="AP109" i="13"/>
  <c r="AP125" i="13" s="1"/>
  <c r="AO109" i="13"/>
  <c r="AN109" i="13"/>
  <c r="AN125" i="13" s="1"/>
  <c r="AM109" i="13"/>
  <c r="AM125" i="13" s="1"/>
  <c r="AL109" i="13"/>
  <c r="AL125" i="13" s="1"/>
  <c r="AK109" i="13"/>
  <c r="AK125" i="13" s="1"/>
  <c r="AJ109" i="13"/>
  <c r="AJ125" i="13" s="1"/>
  <c r="AI109" i="13"/>
  <c r="AI125" i="13" s="1"/>
  <c r="AH109" i="13"/>
  <c r="AH125" i="13" s="1"/>
  <c r="AF109" i="13"/>
  <c r="AF125" i="13" s="1"/>
  <c r="AF312" i="13" s="1"/>
  <c r="AF310" i="13" s="1"/>
  <c r="AE109" i="13"/>
  <c r="AD109" i="13"/>
  <c r="AD125" i="13" s="1"/>
  <c r="AC109" i="13"/>
  <c r="AC125" i="13" s="1"/>
  <c r="AB109" i="13"/>
  <c r="AB125" i="13" s="1"/>
  <c r="AA109" i="13"/>
  <c r="Z109" i="13"/>
  <c r="Z125" i="13" s="1"/>
  <c r="Y109" i="13"/>
  <c r="Y125" i="13" s="1"/>
  <c r="X109" i="13"/>
  <c r="X125" i="13" s="1"/>
  <c r="W109" i="13"/>
  <c r="W125" i="13" s="1"/>
  <c r="V109" i="13"/>
  <c r="V125" i="13" s="1"/>
  <c r="U109" i="13"/>
  <c r="U125" i="13" s="1"/>
  <c r="T109" i="13"/>
  <c r="T125" i="13" s="1"/>
  <c r="T312" i="13" s="1"/>
  <c r="S109" i="13"/>
  <c r="R109" i="13"/>
  <c r="R125" i="13" s="1"/>
  <c r="Q109" i="13"/>
  <c r="Q125" i="13" s="1"/>
  <c r="P109" i="13"/>
  <c r="P125" i="13" s="1"/>
  <c r="P312" i="13" s="1"/>
  <c r="O109" i="13"/>
  <c r="O125" i="13" s="1"/>
  <c r="O312" i="13" s="1"/>
  <c r="N109" i="13"/>
  <c r="N125" i="13" s="1"/>
  <c r="N312" i="13" s="1"/>
  <c r="N310" i="13" s="1"/>
  <c r="M109" i="13"/>
  <c r="M125" i="13" s="1"/>
  <c r="L109" i="13"/>
  <c r="L125" i="13" s="1"/>
  <c r="L312" i="13" s="1"/>
  <c r="K109" i="13"/>
  <c r="J109" i="13"/>
  <c r="J125" i="13" s="1"/>
  <c r="I109" i="13"/>
  <c r="I125" i="13" s="1"/>
  <c r="H109" i="13"/>
  <c r="AQ108" i="13"/>
  <c r="AQ124" i="13" s="1"/>
  <c r="AP108" i="13"/>
  <c r="AO108" i="13"/>
  <c r="AO124" i="13" s="1"/>
  <c r="AN108" i="13"/>
  <c r="AN124" i="13" s="1"/>
  <c r="AM108" i="13"/>
  <c r="AM124" i="13" s="1"/>
  <c r="AL108" i="13"/>
  <c r="AK108" i="13"/>
  <c r="AK124" i="13" s="1"/>
  <c r="AJ108" i="13"/>
  <c r="AJ124" i="13" s="1"/>
  <c r="AI108" i="13"/>
  <c r="AI124" i="13" s="1"/>
  <c r="AH108" i="13"/>
  <c r="AH124" i="13" s="1"/>
  <c r="AF108" i="13"/>
  <c r="AE108" i="13"/>
  <c r="AE124" i="13" s="1"/>
  <c r="AD108" i="13"/>
  <c r="AD124" i="13" s="1"/>
  <c r="AC108" i="13"/>
  <c r="AC124" i="13" s="1"/>
  <c r="AB108" i="13"/>
  <c r="AA108" i="13"/>
  <c r="AA124" i="13" s="1"/>
  <c r="Z108" i="13"/>
  <c r="Z124" i="13" s="1"/>
  <c r="Y108" i="13"/>
  <c r="Y124" i="13" s="1"/>
  <c r="X108" i="13"/>
  <c r="X124" i="13" s="1"/>
  <c r="W108" i="13"/>
  <c r="W124" i="13" s="1"/>
  <c r="V108" i="13"/>
  <c r="U108" i="13"/>
  <c r="U124" i="13" s="1"/>
  <c r="T108" i="13"/>
  <c r="S108" i="13"/>
  <c r="S124" i="13" s="1"/>
  <c r="R108" i="13"/>
  <c r="R124" i="13" s="1"/>
  <c r="Q108" i="13"/>
  <c r="Q124" i="13" s="1"/>
  <c r="P108" i="13"/>
  <c r="P124" i="13" s="1"/>
  <c r="O108" i="13"/>
  <c r="O124" i="13" s="1"/>
  <c r="N108" i="13"/>
  <c r="M108" i="13"/>
  <c r="M124" i="13" s="1"/>
  <c r="L108" i="13"/>
  <c r="K108" i="13"/>
  <c r="K124" i="13" s="1"/>
  <c r="K311" i="13" s="1"/>
  <c r="J108" i="13"/>
  <c r="J124" i="13" s="1"/>
  <c r="I108" i="13"/>
  <c r="I124" i="13" s="1"/>
  <c r="H108" i="13"/>
  <c r="H124" i="13" s="1"/>
  <c r="H104" i="13"/>
  <c r="I96" i="13"/>
  <c r="I104" i="13" s="1"/>
  <c r="J96" i="13"/>
  <c r="J104" i="13" s="1"/>
  <c r="K96" i="13"/>
  <c r="K104" i="13" s="1"/>
  <c r="L96" i="13"/>
  <c r="L104" i="13" s="1"/>
  <c r="M96" i="13"/>
  <c r="N96" i="13"/>
  <c r="O96" i="13"/>
  <c r="O104" i="13" s="1"/>
  <c r="P96" i="13"/>
  <c r="P104" i="13" s="1"/>
  <c r="Q96" i="13"/>
  <c r="Q104" i="13" s="1"/>
  <c r="R96" i="13"/>
  <c r="R104" i="13" s="1"/>
  <c r="S96" i="13"/>
  <c r="S104" i="13" s="1"/>
  <c r="T96" i="13"/>
  <c r="T104" i="13" s="1"/>
  <c r="U96" i="13"/>
  <c r="U104" i="13" s="1"/>
  <c r="V96" i="13"/>
  <c r="V104" i="13" s="1"/>
  <c r="W104" i="13"/>
  <c r="X96" i="13"/>
  <c r="X104" i="13" s="1"/>
  <c r="Y96" i="13"/>
  <c r="Y104" i="13" s="1"/>
  <c r="Z96" i="13"/>
  <c r="Z104" i="13" s="1"/>
  <c r="AA96" i="13"/>
  <c r="AA104" i="13" s="1"/>
  <c r="AB96" i="13"/>
  <c r="AB104" i="13" s="1"/>
  <c r="AC96" i="13"/>
  <c r="AC104" i="13" s="1"/>
  <c r="AD96" i="13"/>
  <c r="AD104" i="13" s="1"/>
  <c r="AE96" i="13"/>
  <c r="AE104" i="13" s="1"/>
  <c r="AF96" i="13"/>
  <c r="AF104" i="13" s="1"/>
  <c r="AH96" i="13"/>
  <c r="AH104" i="13" s="1"/>
  <c r="AI96" i="13"/>
  <c r="AI104" i="13" s="1"/>
  <c r="AJ96" i="13"/>
  <c r="AJ104" i="13" s="1"/>
  <c r="AK96" i="13"/>
  <c r="AK104" i="13" s="1"/>
  <c r="AL96" i="13"/>
  <c r="AM96" i="13"/>
  <c r="AM104" i="13" s="1"/>
  <c r="AN96" i="13"/>
  <c r="AN104" i="13" s="1"/>
  <c r="AO96" i="13"/>
  <c r="AO104" i="13" s="1"/>
  <c r="AP96" i="13"/>
  <c r="AP104" i="13" s="1"/>
  <c r="AQ96" i="13"/>
  <c r="AQ104" i="13" s="1"/>
  <c r="I97" i="13"/>
  <c r="J97" i="13"/>
  <c r="J105" i="13" s="1"/>
  <c r="K97" i="13"/>
  <c r="K105" i="13" s="1"/>
  <c r="L97" i="13"/>
  <c r="L105" i="13" s="1"/>
  <c r="M97" i="13"/>
  <c r="M105" i="13" s="1"/>
  <c r="N97" i="13"/>
  <c r="N105" i="13" s="1"/>
  <c r="O97" i="13"/>
  <c r="O105" i="13" s="1"/>
  <c r="P97" i="13"/>
  <c r="P105" i="13" s="1"/>
  <c r="Q97" i="13"/>
  <c r="R97" i="13"/>
  <c r="R105" i="13" s="1"/>
  <c r="S97" i="13"/>
  <c r="S105" i="13" s="1"/>
  <c r="T97" i="13"/>
  <c r="T105" i="13" s="1"/>
  <c r="U97" i="13"/>
  <c r="U105" i="13" s="1"/>
  <c r="V97" i="13"/>
  <c r="V105" i="13" s="1"/>
  <c r="W105" i="13"/>
  <c r="X97" i="13"/>
  <c r="X105" i="13" s="1"/>
  <c r="Y97" i="13"/>
  <c r="Z97" i="13"/>
  <c r="AA97" i="13"/>
  <c r="AA105" i="13" s="1"/>
  <c r="AB97" i="13"/>
  <c r="AB105" i="13" s="1"/>
  <c r="AC97" i="13"/>
  <c r="AC105" i="13" s="1"/>
  <c r="AD97" i="13"/>
  <c r="AD105" i="13" s="1"/>
  <c r="AE97" i="13"/>
  <c r="AE105" i="13" s="1"/>
  <c r="AF97" i="13"/>
  <c r="AF105" i="13" s="1"/>
  <c r="AH97" i="13"/>
  <c r="AH105" i="13" s="1"/>
  <c r="AI97" i="13"/>
  <c r="AJ97" i="13"/>
  <c r="AJ105" i="13" s="1"/>
  <c r="AK97" i="13"/>
  <c r="AK105" i="13" s="1"/>
  <c r="AL97" i="13"/>
  <c r="AL105" i="13" s="1"/>
  <c r="AM97" i="13"/>
  <c r="AM105" i="13" s="1"/>
  <c r="AN97" i="13"/>
  <c r="AN105" i="13" s="1"/>
  <c r="AO97" i="13"/>
  <c r="AO105" i="13" s="1"/>
  <c r="AP97" i="13"/>
  <c r="AP105" i="13" s="1"/>
  <c r="AQ97" i="13"/>
  <c r="AQ105" i="13" s="1"/>
  <c r="I95" i="13"/>
  <c r="I103" i="13" s="1"/>
  <c r="J95" i="13"/>
  <c r="J103" i="13" s="1"/>
  <c r="K95" i="13"/>
  <c r="K103" i="13" s="1"/>
  <c r="L95" i="13"/>
  <c r="L103" i="13" s="1"/>
  <c r="M95" i="13"/>
  <c r="M103" i="13" s="1"/>
  <c r="N95" i="13"/>
  <c r="N103" i="13" s="1"/>
  <c r="O95" i="13"/>
  <c r="P95" i="13"/>
  <c r="P103" i="13" s="1"/>
  <c r="P310" i="13" s="1"/>
  <c r="Q95" i="13"/>
  <c r="Q103" i="13" s="1"/>
  <c r="R95" i="13"/>
  <c r="R103" i="13" s="1"/>
  <c r="S95" i="13"/>
  <c r="S103" i="13" s="1"/>
  <c r="T95" i="13"/>
  <c r="T103" i="13" s="1"/>
  <c r="U95" i="13"/>
  <c r="U103" i="13" s="1"/>
  <c r="V95" i="13"/>
  <c r="V103" i="13" s="1"/>
  <c r="W95" i="13"/>
  <c r="W103" i="13" s="1"/>
  <c r="X95" i="13"/>
  <c r="X103" i="13" s="1"/>
  <c r="Y95" i="13"/>
  <c r="Y103" i="13" s="1"/>
  <c r="Z95" i="13"/>
  <c r="Z103" i="13" s="1"/>
  <c r="AA95" i="13"/>
  <c r="AA103" i="13" s="1"/>
  <c r="AB95" i="13"/>
  <c r="AB103" i="13" s="1"/>
  <c r="AC95" i="13"/>
  <c r="AC103" i="13" s="1"/>
  <c r="AD95" i="13"/>
  <c r="AD103" i="13" s="1"/>
  <c r="AE95" i="13"/>
  <c r="AE103" i="13" s="1"/>
  <c r="AF95" i="13"/>
  <c r="AF103" i="13" s="1"/>
  <c r="AH95" i="13"/>
  <c r="AH103" i="13" s="1"/>
  <c r="AI95" i="13"/>
  <c r="AI103" i="13" s="1"/>
  <c r="AJ95" i="13"/>
  <c r="AJ103" i="13" s="1"/>
  <c r="AK95" i="13"/>
  <c r="AK103" i="13" s="1"/>
  <c r="AL95" i="13"/>
  <c r="AL103" i="13" s="1"/>
  <c r="AM95" i="13"/>
  <c r="AM103" i="13" s="1"/>
  <c r="AN95" i="13"/>
  <c r="AN103" i="13" s="1"/>
  <c r="AN310" i="13" s="1"/>
  <c r="AO95" i="13"/>
  <c r="AO103" i="13" s="1"/>
  <c r="AP95" i="13"/>
  <c r="AP103" i="13" s="1"/>
  <c r="AQ95" i="13"/>
  <c r="H95" i="13"/>
  <c r="H103" i="13" s="1"/>
  <c r="F101" i="13"/>
  <c r="F100" i="13"/>
  <c r="F99" i="13"/>
  <c r="E99" i="13"/>
  <c r="AQ98" i="13"/>
  <c r="AP98" i="13"/>
  <c r="AO98" i="13"/>
  <c r="AN98" i="13"/>
  <c r="AM98" i="13"/>
  <c r="AL98" i="13"/>
  <c r="AK98" i="13"/>
  <c r="AJ98" i="13"/>
  <c r="AI98" i="13"/>
  <c r="AH98" i="13"/>
  <c r="AF98" i="13"/>
  <c r="AE98" i="13"/>
  <c r="AD98" i="13"/>
  <c r="AC98" i="13"/>
  <c r="AB98" i="13"/>
  <c r="AA98" i="13"/>
  <c r="Z98" i="13"/>
  <c r="Y98" i="13"/>
  <c r="X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F89" i="13"/>
  <c r="E89" i="13"/>
  <c r="F88" i="13"/>
  <c r="E88" i="13"/>
  <c r="F87" i="13"/>
  <c r="E87" i="13"/>
  <c r="AQ86" i="13"/>
  <c r="AP86" i="13"/>
  <c r="AO86" i="13"/>
  <c r="AN86" i="13"/>
  <c r="AM86" i="13"/>
  <c r="AL86" i="13"/>
  <c r="AK86" i="13"/>
  <c r="AJ86" i="13"/>
  <c r="AI86" i="13"/>
  <c r="AH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F85" i="13"/>
  <c r="E85" i="13"/>
  <c r="F84" i="13"/>
  <c r="E84" i="13"/>
  <c r="F83" i="13"/>
  <c r="E83" i="13"/>
  <c r="AQ82" i="13"/>
  <c r="AP82" i="13"/>
  <c r="AO82" i="13"/>
  <c r="AN82" i="13"/>
  <c r="AM82" i="13"/>
  <c r="AL82" i="13"/>
  <c r="AK82" i="13"/>
  <c r="AJ82" i="13"/>
  <c r="AI82" i="13"/>
  <c r="AH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F48" i="13"/>
  <c r="E48" i="13"/>
  <c r="F47" i="13"/>
  <c r="E47" i="13"/>
  <c r="F46" i="13"/>
  <c r="E46" i="13"/>
  <c r="AQ45" i="13"/>
  <c r="AP45" i="13"/>
  <c r="AO45" i="13"/>
  <c r="AN45" i="13"/>
  <c r="AM45" i="13"/>
  <c r="AL45" i="13"/>
  <c r="AK45" i="13"/>
  <c r="AJ45" i="13"/>
  <c r="AI45" i="13"/>
  <c r="AH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AF306" i="13" l="1"/>
  <c r="F296" i="13"/>
  <c r="AA306" i="13"/>
  <c r="AG316" i="13"/>
  <c r="AG315" i="13"/>
  <c r="AP219" i="13"/>
  <c r="AP310" i="13"/>
  <c r="AH310" i="13"/>
  <c r="AA310" i="13"/>
  <c r="S310" i="13"/>
  <c r="AM310" i="13"/>
  <c r="Z306" i="13"/>
  <c r="R306" i="13"/>
  <c r="J306" i="13"/>
  <c r="AE306" i="13"/>
  <c r="E308" i="13"/>
  <c r="F308" i="13"/>
  <c r="S306" i="13"/>
  <c r="AM306" i="13"/>
  <c r="X306" i="13"/>
  <c r="P306" i="13"/>
  <c r="J219" i="13"/>
  <c r="R219" i="13"/>
  <c r="Y246" i="13"/>
  <c r="E309" i="13"/>
  <c r="AQ306" i="13"/>
  <c r="AD310" i="13"/>
  <c r="V310" i="13"/>
  <c r="AN306" i="13"/>
  <c r="W306" i="13"/>
  <c r="O306" i="13"/>
  <c r="F309" i="13"/>
  <c r="G309" i="13" s="1"/>
  <c r="F318" i="13"/>
  <c r="G319" i="13"/>
  <c r="E318" i="13"/>
  <c r="E16" i="13"/>
  <c r="G321" i="13"/>
  <c r="F16" i="13"/>
  <c r="G17" i="13"/>
  <c r="X310" i="13"/>
  <c r="AI306" i="13"/>
  <c r="V306" i="13"/>
  <c r="AG310" i="13"/>
  <c r="AK310" i="13"/>
  <c r="AB310" i="13"/>
  <c r="AL306" i="13"/>
  <c r="AC306" i="13"/>
  <c r="U306" i="13"/>
  <c r="M306" i="13"/>
  <c r="AG306" i="13"/>
  <c r="AD306" i="13"/>
  <c r="N306" i="13"/>
  <c r="AJ310" i="13"/>
  <c r="AK306" i="13"/>
  <c r="AB306" i="13"/>
  <c r="T306" i="13"/>
  <c r="L306" i="13"/>
  <c r="G18" i="13"/>
  <c r="I306" i="13"/>
  <c r="F307" i="13"/>
  <c r="U310" i="13"/>
  <c r="R310" i="13"/>
  <c r="J310" i="13"/>
  <c r="AE310" i="13"/>
  <c r="F312" i="13"/>
  <c r="H306" i="13"/>
  <c r="E307" i="13"/>
  <c r="AJ306" i="13"/>
  <c r="K306" i="13"/>
  <c r="G19" i="13"/>
  <c r="AP246" i="13"/>
  <c r="R246" i="13"/>
  <c r="AH246" i="13"/>
  <c r="AK246" i="13"/>
  <c r="AN246" i="13"/>
  <c r="AF246" i="13"/>
  <c r="U246" i="13"/>
  <c r="X246" i="13"/>
  <c r="P246" i="13"/>
  <c r="M246" i="13"/>
  <c r="E247" i="13"/>
  <c r="O219" i="13"/>
  <c r="AE219" i="13"/>
  <c r="AM219" i="13"/>
  <c r="E271" i="13"/>
  <c r="W230" i="13"/>
  <c r="T231" i="13"/>
  <c r="AK219" i="13"/>
  <c r="M219" i="13"/>
  <c r="AP205" i="13"/>
  <c r="N230" i="13"/>
  <c r="F234" i="13"/>
  <c r="T197" i="13"/>
  <c r="L197" i="13"/>
  <c r="U219" i="13"/>
  <c r="L219" i="13"/>
  <c r="Z246" i="13"/>
  <c r="G235" i="13"/>
  <c r="X107" i="13"/>
  <c r="AL230" i="13"/>
  <c r="AC230" i="13"/>
  <c r="U230" i="13"/>
  <c r="M230" i="13"/>
  <c r="AQ231" i="13"/>
  <c r="AI231" i="13"/>
  <c r="J231" i="13"/>
  <c r="AP231" i="13"/>
  <c r="K197" i="13"/>
  <c r="AB219" i="13"/>
  <c r="AG230" i="13"/>
  <c r="AG13" i="13" s="1"/>
  <c r="AF231" i="13"/>
  <c r="AP230" i="13"/>
  <c r="AD219" i="13"/>
  <c r="E296" i="13"/>
  <c r="AK230" i="13"/>
  <c r="AB230" i="13"/>
  <c r="Y231" i="13"/>
  <c r="Q231" i="13"/>
  <c r="I231" i="13"/>
  <c r="AM232" i="13"/>
  <c r="AE232" i="13"/>
  <c r="O232" i="13"/>
  <c r="AJ230" i="13"/>
  <c r="AA230" i="13"/>
  <c r="S230" i="13"/>
  <c r="AO231" i="13"/>
  <c r="X231" i="13"/>
  <c r="P231" i="13"/>
  <c r="H231" i="13"/>
  <c r="AL232" i="13"/>
  <c r="AD232" i="13"/>
  <c r="N232" i="13"/>
  <c r="AQ230" i="13"/>
  <c r="AI230" i="13"/>
  <c r="Z230" i="13"/>
  <c r="R230" i="13"/>
  <c r="J230" i="13"/>
  <c r="AN231" i="13"/>
  <c r="AQ219" i="13"/>
  <c r="AG231" i="13"/>
  <c r="AG14" i="13" s="1"/>
  <c r="AH230" i="13"/>
  <c r="Y230" i="13"/>
  <c r="Q230" i="13"/>
  <c r="I230" i="13"/>
  <c r="AM230" i="13"/>
  <c r="AE230" i="13"/>
  <c r="O230" i="13"/>
  <c r="AO230" i="13"/>
  <c r="AC231" i="13"/>
  <c r="U231" i="13"/>
  <c r="M231" i="13"/>
  <c r="AK231" i="13"/>
  <c r="AB231" i="13"/>
  <c r="L231" i="13"/>
  <c r="AH232" i="13"/>
  <c r="AH231" i="13"/>
  <c r="Z231" i="13"/>
  <c r="R205" i="13"/>
  <c r="AD230" i="13"/>
  <c r="V230" i="13"/>
  <c r="AJ231" i="13"/>
  <c r="AA231" i="13"/>
  <c r="S231" i="13"/>
  <c r="K231" i="13"/>
  <c r="J232" i="13"/>
  <c r="J205" i="13"/>
  <c r="I205" i="13"/>
  <c r="I232" i="13"/>
  <c r="X232" i="13"/>
  <c r="X205" i="13"/>
  <c r="AQ232" i="13"/>
  <c r="AQ205" i="13"/>
  <c r="AK232" i="13"/>
  <c r="AK205" i="13"/>
  <c r="U205" i="13"/>
  <c r="U232" i="13"/>
  <c r="M232" i="13"/>
  <c r="M205" i="13"/>
  <c r="AJ205" i="13"/>
  <c r="AJ232" i="13"/>
  <c r="AB232" i="13"/>
  <c r="AB205" i="13"/>
  <c r="L232" i="13"/>
  <c r="L205" i="13"/>
  <c r="AH205" i="13"/>
  <c r="AN208" i="13"/>
  <c r="P208" i="13"/>
  <c r="P305" i="13" s="1"/>
  <c r="R232" i="13"/>
  <c r="L230" i="13"/>
  <c r="R231" i="13"/>
  <c r="AA208" i="13"/>
  <c r="AB177" i="13"/>
  <c r="T177" i="13"/>
  <c r="L177" i="13"/>
  <c r="T230" i="13"/>
  <c r="K230" i="13"/>
  <c r="H230" i="13"/>
  <c r="Y208" i="13"/>
  <c r="AM205" i="13"/>
  <c r="AE205" i="13"/>
  <c r="O205" i="13"/>
  <c r="AL231" i="13"/>
  <c r="AD231" i="13"/>
  <c r="V231" i="13"/>
  <c r="N231" i="13"/>
  <c r="V208" i="13"/>
  <c r="AG208" i="13"/>
  <c r="G237" i="13"/>
  <c r="AF230" i="13"/>
  <c r="X230" i="13"/>
  <c r="P230" i="13"/>
  <c r="S208" i="13"/>
  <c r="G236" i="13"/>
  <c r="G276" i="13"/>
  <c r="G242" i="13"/>
  <c r="G213" i="13"/>
  <c r="G238" i="13"/>
  <c r="F271" i="13"/>
  <c r="E234" i="13"/>
  <c r="F247" i="13"/>
  <c r="I246" i="13"/>
  <c r="F248" i="13"/>
  <c r="E248" i="13"/>
  <c r="E246" i="13" s="1"/>
  <c r="H246" i="13"/>
  <c r="AC219" i="13"/>
  <c r="N219" i="13"/>
  <c r="AI208" i="13"/>
  <c r="Z219" i="13"/>
  <c r="AO208" i="13"/>
  <c r="AO305" i="13" s="1"/>
  <c r="AL219" i="13"/>
  <c r="AF232" i="13"/>
  <c r="AF205" i="13"/>
  <c r="AC205" i="13"/>
  <c r="AC232" i="13"/>
  <c r="Z232" i="13"/>
  <c r="Z205" i="13"/>
  <c r="W208" i="13"/>
  <c r="T208" i="13"/>
  <c r="Q208" i="13"/>
  <c r="Q305" i="13" s="1"/>
  <c r="K208" i="13"/>
  <c r="K305" i="13" s="1"/>
  <c r="F207" i="13"/>
  <c r="E207" i="13"/>
  <c r="AL205" i="13"/>
  <c r="AM231" i="13"/>
  <c r="AE231" i="13"/>
  <c r="W231" i="13"/>
  <c r="O231" i="13"/>
  <c r="N205" i="13"/>
  <c r="AD205" i="13"/>
  <c r="AP232" i="13"/>
  <c r="E206" i="13"/>
  <c r="F206" i="13"/>
  <c r="AN230" i="13"/>
  <c r="F222" i="13"/>
  <c r="F219" i="13" s="1"/>
  <c r="E222" i="13"/>
  <c r="E219" i="13" s="1"/>
  <c r="X219" i="13"/>
  <c r="AF219" i="13"/>
  <c r="G227" i="13"/>
  <c r="G221" i="13"/>
  <c r="AN177" i="13"/>
  <c r="AM107" i="13"/>
  <c r="AN197" i="13"/>
  <c r="AE132" i="13"/>
  <c r="W132" i="13"/>
  <c r="AQ94" i="13"/>
  <c r="AJ177" i="13"/>
  <c r="S177" i="13"/>
  <c r="G226" i="13"/>
  <c r="AG94" i="13"/>
  <c r="AG37" i="13"/>
  <c r="AI123" i="13"/>
  <c r="AK94" i="13"/>
  <c r="AJ197" i="13"/>
  <c r="S197" i="13"/>
  <c r="AG107" i="13"/>
  <c r="Z132" i="13"/>
  <c r="AG177" i="13"/>
  <c r="AG123" i="13"/>
  <c r="L107" i="13"/>
  <c r="T107" i="13"/>
  <c r="AB107" i="13"/>
  <c r="AJ132" i="13"/>
  <c r="AG102" i="13"/>
  <c r="X177" i="13"/>
  <c r="P177" i="13"/>
  <c r="AD107" i="13"/>
  <c r="H177" i="13"/>
  <c r="AG197" i="13"/>
  <c r="AG132" i="13"/>
  <c r="N177" i="13"/>
  <c r="H132" i="13"/>
  <c r="AL132" i="13"/>
  <c r="G112" i="13"/>
  <c r="AQ197" i="13"/>
  <c r="AK197" i="13"/>
  <c r="AE197" i="13"/>
  <c r="R94" i="13"/>
  <c r="AG80" i="13"/>
  <c r="AG317" i="13" s="1"/>
  <c r="Y177" i="13"/>
  <c r="U132" i="13"/>
  <c r="M132" i="13"/>
  <c r="L132" i="13"/>
  <c r="AN132" i="13"/>
  <c r="AL177" i="13"/>
  <c r="AF197" i="13"/>
  <c r="AL197" i="13"/>
  <c r="K94" i="13"/>
  <c r="Z94" i="13"/>
  <c r="O197" i="13"/>
  <c r="AP197" i="13"/>
  <c r="Y132" i="13"/>
  <c r="U177" i="13"/>
  <c r="M177" i="13"/>
  <c r="S94" i="13"/>
  <c r="Y123" i="13"/>
  <c r="AF132" i="13"/>
  <c r="AA94" i="13"/>
  <c r="G113" i="13"/>
  <c r="AA197" i="13"/>
  <c r="AP132" i="13"/>
  <c r="G224" i="13"/>
  <c r="AN94" i="13"/>
  <c r="U102" i="13"/>
  <c r="AF107" i="13"/>
  <c r="AP107" i="13"/>
  <c r="AB132" i="13"/>
  <c r="T132" i="13"/>
  <c r="AI132" i="13"/>
  <c r="V177" i="13"/>
  <c r="E180" i="13"/>
  <c r="AF177" i="13"/>
  <c r="V197" i="13"/>
  <c r="N197" i="13"/>
  <c r="E86" i="13"/>
  <c r="T94" i="13"/>
  <c r="AO94" i="13"/>
  <c r="AQ103" i="13"/>
  <c r="AE107" i="13"/>
  <c r="AO107" i="13"/>
  <c r="AA132" i="13"/>
  <c r="S132" i="13"/>
  <c r="K132" i="13"/>
  <c r="AC197" i="13"/>
  <c r="U197" i="13"/>
  <c r="M197" i="13"/>
  <c r="AL107" i="13"/>
  <c r="Z197" i="13"/>
  <c r="R197" i="13"/>
  <c r="J197" i="13"/>
  <c r="AB197" i="13"/>
  <c r="G214" i="13"/>
  <c r="AB94" i="13"/>
  <c r="M94" i="13"/>
  <c r="P107" i="13"/>
  <c r="AQ132" i="13"/>
  <c r="AK132" i="13"/>
  <c r="Z177" i="13"/>
  <c r="J177" i="13"/>
  <c r="Y197" i="13"/>
  <c r="Q197" i="13"/>
  <c r="AM197" i="13"/>
  <c r="G223" i="13"/>
  <c r="P132" i="13"/>
  <c r="AQ177" i="13"/>
  <c r="AK177" i="13"/>
  <c r="J102" i="13"/>
  <c r="X132" i="13"/>
  <c r="Y94" i="13"/>
  <c r="Q94" i="13"/>
  <c r="R132" i="13"/>
  <c r="J132" i="13"/>
  <c r="E198" i="13"/>
  <c r="AO197" i="13"/>
  <c r="G228" i="13"/>
  <c r="AE94" i="13"/>
  <c r="L94" i="13"/>
  <c r="AJ94" i="13"/>
  <c r="AO102" i="13"/>
  <c r="AE102" i="13"/>
  <c r="F95" i="13"/>
  <c r="R107" i="13"/>
  <c r="V132" i="13"/>
  <c r="N132" i="13"/>
  <c r="AO132" i="13"/>
  <c r="R177" i="13"/>
  <c r="AB102" i="13"/>
  <c r="AF102" i="13"/>
  <c r="AD123" i="13"/>
  <c r="AA102" i="13"/>
  <c r="L102" i="13"/>
  <c r="AJ102" i="13"/>
  <c r="P123" i="13"/>
  <c r="X123" i="13"/>
  <c r="AN102" i="13"/>
  <c r="S102" i="13"/>
  <c r="F104" i="13"/>
  <c r="Q123" i="13"/>
  <c r="AH123" i="13"/>
  <c r="T102" i="13"/>
  <c r="W102" i="13"/>
  <c r="R102" i="13"/>
  <c r="AM102" i="13"/>
  <c r="AC102" i="13"/>
  <c r="K102" i="13"/>
  <c r="AP177" i="13"/>
  <c r="E179" i="13"/>
  <c r="F179" i="13"/>
  <c r="F200" i="13"/>
  <c r="AF94" i="13"/>
  <c r="AP94" i="13"/>
  <c r="AL94" i="13"/>
  <c r="AH107" i="13"/>
  <c r="E109" i="13"/>
  <c r="E200" i="13"/>
  <c r="G225" i="13"/>
  <c r="Z107" i="13"/>
  <c r="F97" i="13"/>
  <c r="U94" i="13"/>
  <c r="AI94" i="13"/>
  <c r="O107" i="13"/>
  <c r="AA177" i="13"/>
  <c r="K177" i="13"/>
  <c r="AI177" i="13"/>
  <c r="W177" i="13"/>
  <c r="O177" i="13"/>
  <c r="AI197" i="13"/>
  <c r="E212" i="13"/>
  <c r="G212" i="13" s="1"/>
  <c r="V102" i="13"/>
  <c r="J94" i="13"/>
  <c r="V94" i="13"/>
  <c r="O103" i="13"/>
  <c r="Z105" i="13"/>
  <c r="N104" i="13"/>
  <c r="N107" i="13"/>
  <c r="V107" i="13"/>
  <c r="E134" i="13"/>
  <c r="O132" i="13"/>
  <c r="F178" i="13"/>
  <c r="G215" i="13"/>
  <c r="AP102" i="13"/>
  <c r="G46" i="13"/>
  <c r="Y105" i="13"/>
  <c r="Q105" i="13"/>
  <c r="I105" i="13"/>
  <c r="M104" i="13"/>
  <c r="W107" i="13"/>
  <c r="F108" i="13"/>
  <c r="AI107" i="13"/>
  <c r="K107" i="13"/>
  <c r="S107" i="13"/>
  <c r="AA107" i="13"/>
  <c r="AH177" i="13"/>
  <c r="AD177" i="13"/>
  <c r="AO177" i="13"/>
  <c r="AE177" i="13"/>
  <c r="F180" i="13"/>
  <c r="G180" i="13" s="1"/>
  <c r="AM177" i="13"/>
  <c r="AC177" i="13"/>
  <c r="E95" i="13"/>
  <c r="E94" i="13" s="1"/>
  <c r="E82" i="13"/>
  <c r="H105" i="13"/>
  <c r="AL104" i="13"/>
  <c r="E104" i="13" s="1"/>
  <c r="AJ107" i="13"/>
  <c r="AN107" i="13"/>
  <c r="AH132" i="13"/>
  <c r="AD132" i="13"/>
  <c r="E135" i="13"/>
  <c r="F135" i="13"/>
  <c r="AM132" i="13"/>
  <c r="AC132" i="13"/>
  <c r="J107" i="13"/>
  <c r="E103" i="13"/>
  <c r="F96" i="13"/>
  <c r="AI105" i="13"/>
  <c r="E105" i="13" s="1"/>
  <c r="AC107" i="13"/>
  <c r="I107" i="13"/>
  <c r="Q107" i="13"/>
  <c r="Y107" i="13"/>
  <c r="F110" i="13"/>
  <c r="I126" i="13"/>
  <c r="W197" i="13"/>
  <c r="F199" i="13"/>
  <c r="G216" i="13"/>
  <c r="G218" i="13"/>
  <c r="G217" i="13"/>
  <c r="G85" i="13"/>
  <c r="G220" i="13"/>
  <c r="G211" i="13"/>
  <c r="F111" i="13"/>
  <c r="F209" i="13"/>
  <c r="I197" i="13"/>
  <c r="E199" i="13"/>
  <c r="AH197" i="13"/>
  <c r="AD197" i="13"/>
  <c r="X197" i="13"/>
  <c r="P197" i="13"/>
  <c r="H197" i="13"/>
  <c r="F198" i="13"/>
  <c r="Q177" i="13"/>
  <c r="I177" i="13"/>
  <c r="E178" i="13"/>
  <c r="G188" i="13"/>
  <c r="G210" i="13"/>
  <c r="E201" i="13"/>
  <c r="G89" i="13"/>
  <c r="F201" i="13"/>
  <c r="N137" i="13"/>
  <c r="X137" i="13"/>
  <c r="G204" i="13"/>
  <c r="G183" i="13"/>
  <c r="E181" i="13"/>
  <c r="G187" i="13"/>
  <c r="G203" i="13"/>
  <c r="AC137" i="13"/>
  <c r="G202" i="13"/>
  <c r="O137" i="13"/>
  <c r="E140" i="13"/>
  <c r="G118" i="13"/>
  <c r="V137" i="13"/>
  <c r="W137" i="13"/>
  <c r="L137" i="13"/>
  <c r="T137" i="13"/>
  <c r="AF137" i="13"/>
  <c r="AP137" i="13"/>
  <c r="E185" i="13"/>
  <c r="AL137" i="13"/>
  <c r="F185" i="13"/>
  <c r="Y137" i="13"/>
  <c r="AM137" i="13"/>
  <c r="G186" i="13"/>
  <c r="F115" i="13"/>
  <c r="G184" i="13"/>
  <c r="M137" i="13"/>
  <c r="AK137" i="13"/>
  <c r="J137" i="13"/>
  <c r="R137" i="13"/>
  <c r="Z137" i="13"/>
  <c r="AJ137" i="13"/>
  <c r="AN137" i="13"/>
  <c r="F181" i="13"/>
  <c r="U137" i="13"/>
  <c r="AQ137" i="13"/>
  <c r="AH137" i="13"/>
  <c r="E119" i="13"/>
  <c r="P137" i="13"/>
  <c r="F119" i="13"/>
  <c r="G121" i="13"/>
  <c r="AD137" i="13"/>
  <c r="G114" i="13"/>
  <c r="G122" i="13"/>
  <c r="F140" i="13"/>
  <c r="E138" i="13"/>
  <c r="G182" i="13"/>
  <c r="F138" i="13"/>
  <c r="E139" i="13"/>
  <c r="F139" i="13"/>
  <c r="Q132" i="13"/>
  <c r="I132" i="13"/>
  <c r="E133" i="13"/>
  <c r="E130" i="13"/>
  <c r="H128" i="13"/>
  <c r="P128" i="13"/>
  <c r="X128" i="13"/>
  <c r="AD128" i="13"/>
  <c r="AH128" i="13"/>
  <c r="F133" i="13"/>
  <c r="F134" i="13"/>
  <c r="AM128" i="13"/>
  <c r="V128" i="13"/>
  <c r="AC128" i="13"/>
  <c r="F130" i="13"/>
  <c r="AB128" i="13"/>
  <c r="W128" i="13"/>
  <c r="AL128" i="13"/>
  <c r="O128" i="13"/>
  <c r="E131" i="13"/>
  <c r="G131" i="13" s="1"/>
  <c r="F129" i="13"/>
  <c r="N128" i="13"/>
  <c r="E129" i="13"/>
  <c r="G117" i="13"/>
  <c r="E115" i="13"/>
  <c r="G120" i="13"/>
  <c r="E98" i="13"/>
  <c r="G88" i="13"/>
  <c r="G48" i="13"/>
  <c r="E111" i="13"/>
  <c r="H107" i="13"/>
  <c r="H125" i="13"/>
  <c r="U123" i="13"/>
  <c r="AQ123" i="13"/>
  <c r="M123" i="13"/>
  <c r="O123" i="13"/>
  <c r="W123" i="13"/>
  <c r="AC123" i="13"/>
  <c r="AM123" i="13"/>
  <c r="AK123" i="13"/>
  <c r="M107" i="13"/>
  <c r="U107" i="13"/>
  <c r="AK107" i="13"/>
  <c r="AQ107" i="13"/>
  <c r="N124" i="13"/>
  <c r="V124" i="13"/>
  <c r="AB124" i="13"/>
  <c r="AL124" i="13"/>
  <c r="E108" i="13"/>
  <c r="G116" i="13"/>
  <c r="J126" i="13"/>
  <c r="R126" i="13"/>
  <c r="Z126" i="13"/>
  <c r="AJ126" i="13"/>
  <c r="AN126" i="13"/>
  <c r="E110" i="13"/>
  <c r="K125" i="13"/>
  <c r="K312" i="13" s="1"/>
  <c r="K310" i="13" s="1"/>
  <c r="S125" i="13"/>
  <c r="AA125" i="13"/>
  <c r="AE125" i="13"/>
  <c r="AO125" i="13"/>
  <c r="F109" i="13"/>
  <c r="L124" i="13"/>
  <c r="L311" i="13" s="1"/>
  <c r="L310" i="13" s="1"/>
  <c r="T124" i="13"/>
  <c r="T311" i="13" s="1"/>
  <c r="T310" i="13" s="1"/>
  <c r="AF124" i="13"/>
  <c r="AP124" i="13"/>
  <c r="AH102" i="13"/>
  <c r="AD102" i="13"/>
  <c r="X102" i="13"/>
  <c r="P102" i="13"/>
  <c r="AK102" i="13"/>
  <c r="N94" i="13"/>
  <c r="O94" i="13"/>
  <c r="H94" i="13"/>
  <c r="AH94" i="13"/>
  <c r="AD94" i="13"/>
  <c r="X94" i="13"/>
  <c r="P94" i="13"/>
  <c r="I94" i="13"/>
  <c r="AM94" i="13"/>
  <c r="AC94" i="13"/>
  <c r="G84" i="13"/>
  <c r="G101" i="13"/>
  <c r="F86" i="13"/>
  <c r="F98" i="13"/>
  <c r="F82" i="13"/>
  <c r="G100" i="13"/>
  <c r="G99" i="13"/>
  <c r="G87" i="13"/>
  <c r="G83" i="13"/>
  <c r="E45" i="13"/>
  <c r="G47" i="13"/>
  <c r="F45" i="13"/>
  <c r="H41" i="13"/>
  <c r="H79" i="13"/>
  <c r="I79" i="13"/>
  <c r="I316" i="13" s="1"/>
  <c r="J79" i="13"/>
  <c r="J316" i="13" s="1"/>
  <c r="K79" i="13"/>
  <c r="K316" i="13" s="1"/>
  <c r="L79" i="13"/>
  <c r="L316" i="13" s="1"/>
  <c r="N79" i="13"/>
  <c r="N316" i="13" s="1"/>
  <c r="O79" i="13"/>
  <c r="P79" i="13"/>
  <c r="Q79" i="13"/>
  <c r="R79" i="13"/>
  <c r="R316" i="13" s="1"/>
  <c r="S79" i="13"/>
  <c r="S316" i="13" s="1"/>
  <c r="T79" i="13"/>
  <c r="T316" i="13" s="1"/>
  <c r="V79" i="13"/>
  <c r="V316" i="13" s="1"/>
  <c r="W79" i="13"/>
  <c r="X79" i="13"/>
  <c r="X316" i="13" s="1"/>
  <c r="Y79" i="13"/>
  <c r="Y316" i="13" s="1"/>
  <c r="Z79" i="13"/>
  <c r="Z316" i="13" s="1"/>
  <c r="AA79" i="13"/>
  <c r="AA316" i="13" s="1"/>
  <c r="AB79" i="13"/>
  <c r="AB316" i="13" s="1"/>
  <c r="AC79" i="13"/>
  <c r="AC316" i="13" s="1"/>
  <c r="AD79" i="13"/>
  <c r="AE79" i="13"/>
  <c r="AE316" i="13" s="1"/>
  <c r="AF79" i="13"/>
  <c r="AH79" i="13"/>
  <c r="AI79" i="13"/>
  <c r="AI316" i="13" s="1"/>
  <c r="AJ79" i="13"/>
  <c r="AK79" i="13"/>
  <c r="AL79" i="13"/>
  <c r="AL316" i="13" s="1"/>
  <c r="AM79" i="13"/>
  <c r="AM316" i="13" s="1"/>
  <c r="AN79" i="13"/>
  <c r="AO79" i="13"/>
  <c r="AO316" i="13" s="1"/>
  <c r="AP79" i="13"/>
  <c r="AP316" i="13" s="1"/>
  <c r="H80" i="13"/>
  <c r="H317" i="13" s="1"/>
  <c r="I80" i="13"/>
  <c r="J80" i="13"/>
  <c r="J317" i="13" s="1"/>
  <c r="K80" i="13"/>
  <c r="K317" i="13" s="1"/>
  <c r="L80" i="13"/>
  <c r="L317" i="13" s="1"/>
  <c r="M80" i="13"/>
  <c r="M317" i="13" s="1"/>
  <c r="N80" i="13"/>
  <c r="N317" i="13" s="1"/>
  <c r="O80" i="13"/>
  <c r="P80" i="13"/>
  <c r="P317" i="13" s="1"/>
  <c r="Q80" i="13"/>
  <c r="Q317" i="13" s="1"/>
  <c r="R80" i="13"/>
  <c r="R317" i="13" s="1"/>
  <c r="S80" i="13"/>
  <c r="S317" i="13" s="1"/>
  <c r="T80" i="13"/>
  <c r="T317" i="13" s="1"/>
  <c r="U80" i="13"/>
  <c r="V80" i="13"/>
  <c r="V317" i="13" s="1"/>
  <c r="W80" i="13"/>
  <c r="W317" i="13" s="1"/>
  <c r="X80" i="13"/>
  <c r="Y80" i="13"/>
  <c r="Y317" i="13" s="1"/>
  <c r="Z80" i="13"/>
  <c r="Z317" i="13" s="1"/>
  <c r="AA80" i="13"/>
  <c r="AA317" i="13" s="1"/>
  <c r="AB80" i="13"/>
  <c r="AB317" i="13" s="1"/>
  <c r="AC80" i="13"/>
  <c r="AC317" i="13" s="1"/>
  <c r="AD80" i="13"/>
  <c r="AE80" i="13"/>
  <c r="AF80" i="13"/>
  <c r="AF317" i="13" s="1"/>
  <c r="AH80" i="13"/>
  <c r="AH317" i="13" s="1"/>
  <c r="AI80" i="13"/>
  <c r="AI317" i="13" s="1"/>
  <c r="AJ80" i="13"/>
  <c r="AJ317" i="13" s="1"/>
  <c r="AK80" i="13"/>
  <c r="AK317" i="13" s="1"/>
  <c r="AL80" i="13"/>
  <c r="AL317" i="13" s="1"/>
  <c r="AM80" i="13"/>
  <c r="AN80" i="13"/>
  <c r="AN317" i="13" s="1"/>
  <c r="AO80" i="13"/>
  <c r="AO317" i="13" s="1"/>
  <c r="AP80" i="13"/>
  <c r="AP317" i="13" s="1"/>
  <c r="AQ80" i="13"/>
  <c r="I78" i="13"/>
  <c r="K78" i="13"/>
  <c r="K315" i="13" s="1"/>
  <c r="K314" i="13" s="1"/>
  <c r="L78" i="13"/>
  <c r="L315" i="13" s="1"/>
  <c r="M78" i="13"/>
  <c r="N78" i="13"/>
  <c r="N315" i="13" s="1"/>
  <c r="N314" i="13" s="1"/>
  <c r="O78" i="13"/>
  <c r="P78" i="13"/>
  <c r="P315" i="13" s="1"/>
  <c r="Q78" i="13"/>
  <c r="U78" i="13"/>
  <c r="V78" i="13"/>
  <c r="V315" i="13" s="1"/>
  <c r="W78" i="13"/>
  <c r="W315" i="13" s="1"/>
  <c r="X78" i="13"/>
  <c r="X315" i="13" s="1"/>
  <c r="Y78" i="13"/>
  <c r="Y315" i="13" s="1"/>
  <c r="AA78" i="13"/>
  <c r="AA315" i="13" s="1"/>
  <c r="AB78" i="13"/>
  <c r="AC78" i="13"/>
  <c r="AC315" i="13" s="1"/>
  <c r="AC314" i="13" s="1"/>
  <c r="AD78" i="13"/>
  <c r="AE78" i="13"/>
  <c r="AE315" i="13" s="1"/>
  <c r="AH78" i="13"/>
  <c r="AI78" i="13"/>
  <c r="AK78" i="13"/>
  <c r="AK315" i="13" s="1"/>
  <c r="AL78" i="13"/>
  <c r="AM78" i="13"/>
  <c r="AO78" i="13"/>
  <c r="AO315" i="13" s="1"/>
  <c r="AO314" i="13" s="1"/>
  <c r="AQ78" i="13"/>
  <c r="AQ315" i="13" s="1"/>
  <c r="F44" i="13"/>
  <c r="F43" i="13"/>
  <c r="F42" i="13"/>
  <c r="AQ41" i="13"/>
  <c r="AP41" i="13"/>
  <c r="AO41" i="13"/>
  <c r="AN41" i="13"/>
  <c r="AM41" i="13"/>
  <c r="AK41" i="13"/>
  <c r="AJ41" i="13"/>
  <c r="AL41" i="13"/>
  <c r="AH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E311" i="13" l="1"/>
  <c r="AH229" i="13"/>
  <c r="Y314" i="13"/>
  <c r="G16" i="13"/>
  <c r="AQ15" i="13"/>
  <c r="AQ317" i="13"/>
  <c r="AK14" i="13"/>
  <c r="AK316" i="13"/>
  <c r="I15" i="13"/>
  <c r="I31" i="13" s="1"/>
  <c r="I317" i="13"/>
  <c r="AJ14" i="13"/>
  <c r="AJ30" i="13" s="1"/>
  <c r="AJ316" i="13"/>
  <c r="X15" i="13"/>
  <c r="X317" i="13"/>
  <c r="Q14" i="13"/>
  <c r="Q316" i="13"/>
  <c r="H14" i="13"/>
  <c r="H22" i="13" s="1"/>
  <c r="H316" i="13"/>
  <c r="AE15" i="13"/>
  <c r="AE317" i="13"/>
  <c r="O15" i="13"/>
  <c r="O23" i="13" s="1"/>
  <c r="O317" i="13"/>
  <c r="AH14" i="13"/>
  <c r="AH316" i="13"/>
  <c r="P14" i="13"/>
  <c r="P22" i="13" s="1"/>
  <c r="P316" i="13"/>
  <c r="P314" i="13" s="1"/>
  <c r="AI14" i="13"/>
  <c r="AD14" i="13"/>
  <c r="AD316" i="13"/>
  <c r="X314" i="13"/>
  <c r="AM15" i="13"/>
  <c r="AM317" i="13"/>
  <c r="AD15" i="13"/>
  <c r="AD31" i="13" s="1"/>
  <c r="AD317" i="13"/>
  <c r="AF14" i="13"/>
  <c r="AF30" i="13" s="1"/>
  <c r="AF316" i="13"/>
  <c r="O22" i="13"/>
  <c r="O316" i="13"/>
  <c r="AL14" i="13"/>
  <c r="U15" i="13"/>
  <c r="U23" i="13" s="1"/>
  <c r="U317" i="13"/>
  <c r="AN14" i="13"/>
  <c r="AN30" i="13" s="1"/>
  <c r="AN316" i="13"/>
  <c r="W14" i="13"/>
  <c r="W316" i="13"/>
  <c r="W314" i="13" s="1"/>
  <c r="AO14" i="13"/>
  <c r="AO22" i="13" s="1"/>
  <c r="AD13" i="13"/>
  <c r="AD29" i="13" s="1"/>
  <c r="AD315" i="13"/>
  <c r="U13" i="13"/>
  <c r="U21" i="13" s="1"/>
  <c r="U315" i="13"/>
  <c r="I13" i="13"/>
  <c r="I315" i="13"/>
  <c r="Q13" i="13"/>
  <c r="Q315" i="13"/>
  <c r="Q314" i="13" s="1"/>
  <c r="AM13" i="13"/>
  <c r="AM29" i="13" s="1"/>
  <c r="AM315" i="13"/>
  <c r="AM314" i="13" s="1"/>
  <c r="AB13" i="13"/>
  <c r="AB29" i="13" s="1"/>
  <c r="AB315" i="13"/>
  <c r="O13" i="13"/>
  <c r="O315" i="13"/>
  <c r="O314" i="13" s="1"/>
  <c r="AL13" i="13"/>
  <c r="AL315" i="13"/>
  <c r="AL314" i="13" s="1"/>
  <c r="AI13" i="13"/>
  <c r="AI29" i="13" s="1"/>
  <c r="AI315" i="13"/>
  <c r="AI314" i="13" s="1"/>
  <c r="M13" i="13"/>
  <c r="M29" i="13" s="1"/>
  <c r="M315" i="13"/>
  <c r="AH13" i="13"/>
  <c r="AH29" i="13" s="1"/>
  <c r="AH315" i="13"/>
  <c r="AH314" i="13" s="1"/>
  <c r="L15" i="13"/>
  <c r="L31" i="13" s="1"/>
  <c r="AG314" i="13"/>
  <c r="AK314" i="13"/>
  <c r="AQ13" i="13"/>
  <c r="AQ29" i="13" s="1"/>
  <c r="AK15" i="13"/>
  <c r="AK31" i="13" s="1"/>
  <c r="G308" i="13"/>
  <c r="J15" i="13"/>
  <c r="J31" i="13" s="1"/>
  <c r="AC14" i="13"/>
  <c r="N229" i="13"/>
  <c r="AB229" i="13"/>
  <c r="N13" i="13"/>
  <c r="N29" i="13" s="1"/>
  <c r="AC13" i="13"/>
  <c r="AC29" i="13" s="1"/>
  <c r="Z14" i="13"/>
  <c r="Z22" i="13" s="1"/>
  <c r="L13" i="13"/>
  <c r="L21" i="13" s="1"/>
  <c r="AG30" i="13"/>
  <c r="AG22" i="13"/>
  <c r="AF22" i="13"/>
  <c r="J14" i="13"/>
  <c r="S123" i="13"/>
  <c r="AI102" i="13"/>
  <c r="N15" i="13"/>
  <c r="I14" i="13"/>
  <c r="G307" i="13"/>
  <c r="F306" i="13"/>
  <c r="AA13" i="13"/>
  <c r="K13" i="13"/>
  <c r="AL15" i="13"/>
  <c r="AC15" i="13"/>
  <c r="M15" i="13"/>
  <c r="T123" i="13"/>
  <c r="AL123" i="13"/>
  <c r="H123" i="13"/>
  <c r="I123" i="13"/>
  <c r="AI232" i="13"/>
  <c r="AI15" i="13" s="1"/>
  <c r="X14" i="13"/>
  <c r="AK13" i="13"/>
  <c r="L302" i="13"/>
  <c r="AG29" i="13"/>
  <c r="AG21" i="13"/>
  <c r="AH30" i="13"/>
  <c r="AH22" i="13"/>
  <c r="S232" i="13"/>
  <c r="S229" i="13" s="1"/>
  <c r="W30" i="13"/>
  <c r="W22" i="13"/>
  <c r="AL229" i="13"/>
  <c r="Y13" i="13"/>
  <c r="Q29" i="13"/>
  <c r="Q21" i="13"/>
  <c r="I29" i="13"/>
  <c r="I21" i="13"/>
  <c r="AJ15" i="13"/>
  <c r="AM14" i="13"/>
  <c r="AD30" i="13"/>
  <c r="AD22" i="13"/>
  <c r="V14" i="13"/>
  <c r="N14" i="13"/>
  <c r="AJ123" i="13"/>
  <c r="V123" i="13"/>
  <c r="V314" i="13"/>
  <c r="F103" i="13"/>
  <c r="G103" i="13" s="1"/>
  <c r="AQ102" i="13"/>
  <c r="AQ310" i="13"/>
  <c r="AL29" i="13"/>
  <c r="AL21" i="13"/>
  <c r="AE31" i="13"/>
  <c r="AE23" i="13"/>
  <c r="R14" i="13"/>
  <c r="AP123" i="13"/>
  <c r="AB15" i="13"/>
  <c r="AE14" i="13"/>
  <c r="Z102" i="13"/>
  <c r="AG77" i="13"/>
  <c r="AO13" i="13"/>
  <c r="X13" i="13"/>
  <c r="P13" i="13"/>
  <c r="AQ31" i="13"/>
  <c r="AQ23" i="13"/>
  <c r="Z15" i="13"/>
  <c r="R15" i="13"/>
  <c r="J23" i="13"/>
  <c r="AO123" i="13"/>
  <c r="Z123" i="13"/>
  <c r="N123" i="13"/>
  <c r="AL102" i="13"/>
  <c r="K232" i="13"/>
  <c r="K15" i="13" s="1"/>
  <c r="Z30" i="13"/>
  <c r="Q30" i="13"/>
  <c r="Q22" i="13"/>
  <c r="K123" i="13"/>
  <c r="Y102" i="13"/>
  <c r="Y310" i="13"/>
  <c r="AN123" i="13"/>
  <c r="AN232" i="13"/>
  <c r="AN15" i="13" s="1"/>
  <c r="AE13" i="13"/>
  <c r="W13" i="13"/>
  <c r="O29" i="13"/>
  <c r="O21" i="13"/>
  <c r="AP15" i="13"/>
  <c r="AH15" i="13"/>
  <c r="AK30" i="13"/>
  <c r="AK22" i="13"/>
  <c r="AB14" i="13"/>
  <c r="T14" i="13"/>
  <c r="L14" i="13"/>
  <c r="AE123" i="13"/>
  <c r="AE314" i="13"/>
  <c r="H102" i="13"/>
  <c r="M102" i="13"/>
  <c r="M310" i="13"/>
  <c r="AG302" i="13"/>
  <c r="AA232" i="13"/>
  <c r="AA229" i="13" s="1"/>
  <c r="AA302" i="13"/>
  <c r="E306" i="13"/>
  <c r="Q302" i="13"/>
  <c r="AI30" i="13"/>
  <c r="AI22" i="13"/>
  <c r="AM31" i="13"/>
  <c r="AM23" i="13"/>
  <c r="AP14" i="13"/>
  <c r="Y14" i="13"/>
  <c r="AF123" i="13"/>
  <c r="L123" i="13"/>
  <c r="AB123" i="13"/>
  <c r="AB314" i="13"/>
  <c r="V13" i="13"/>
  <c r="AF15" i="13"/>
  <c r="X31" i="13"/>
  <c r="X23" i="13"/>
  <c r="AA14" i="13"/>
  <c r="S14" i="13"/>
  <c r="K14" i="13"/>
  <c r="Q102" i="13"/>
  <c r="AA123" i="13"/>
  <c r="J123" i="13"/>
  <c r="F105" i="13"/>
  <c r="V232" i="13"/>
  <c r="V15" i="13" s="1"/>
  <c r="W232" i="13"/>
  <c r="W15" i="13" s="1"/>
  <c r="G318" i="13"/>
  <c r="I302" i="13"/>
  <c r="G234" i="13"/>
  <c r="M229" i="13"/>
  <c r="AC229" i="13"/>
  <c r="AP229" i="13"/>
  <c r="J229" i="13"/>
  <c r="AK229" i="13"/>
  <c r="AQ229" i="13"/>
  <c r="V229" i="13"/>
  <c r="AM229" i="13"/>
  <c r="U229" i="13"/>
  <c r="AE229" i="13"/>
  <c r="I229" i="13"/>
  <c r="V205" i="13"/>
  <c r="G207" i="13"/>
  <c r="Z229" i="13"/>
  <c r="AD229" i="13"/>
  <c r="F208" i="13"/>
  <c r="F205" i="13" s="1"/>
  <c r="AA205" i="13"/>
  <c r="X229" i="13"/>
  <c r="L229" i="13"/>
  <c r="AN229" i="13"/>
  <c r="O229" i="13"/>
  <c r="S205" i="13"/>
  <c r="AN205" i="13"/>
  <c r="AF229" i="13"/>
  <c r="AI205" i="13"/>
  <c r="R229" i="13"/>
  <c r="AJ229" i="13"/>
  <c r="E230" i="13"/>
  <c r="H208" i="13"/>
  <c r="P205" i="13"/>
  <c r="P232" i="13"/>
  <c r="P229" i="13" s="1"/>
  <c r="O102" i="13"/>
  <c r="AG205" i="13"/>
  <c r="AG232" i="13"/>
  <c r="AG229" i="13" s="1"/>
  <c r="Y205" i="13"/>
  <c r="Y232" i="13"/>
  <c r="Y229" i="13" s="1"/>
  <c r="F177" i="13"/>
  <c r="G86" i="13"/>
  <c r="G178" i="13"/>
  <c r="G206" i="13"/>
  <c r="F246" i="13"/>
  <c r="G109" i="13"/>
  <c r="AO232" i="13"/>
  <c r="AO229" i="13" s="1"/>
  <c r="AO205" i="13"/>
  <c r="W205" i="13"/>
  <c r="T205" i="13"/>
  <c r="T232" i="13"/>
  <c r="T229" i="13" s="1"/>
  <c r="Q232" i="13"/>
  <c r="Q229" i="13" s="1"/>
  <c r="Q205" i="13"/>
  <c r="K205" i="13"/>
  <c r="G222" i="13"/>
  <c r="E132" i="13"/>
  <c r="G82" i="13"/>
  <c r="F197" i="13"/>
  <c r="G96" i="13"/>
  <c r="G97" i="13"/>
  <c r="G198" i="13"/>
  <c r="X77" i="13"/>
  <c r="P77" i="13"/>
  <c r="F94" i="13"/>
  <c r="AL77" i="13"/>
  <c r="G179" i="13"/>
  <c r="I102" i="13"/>
  <c r="G110" i="13"/>
  <c r="G95" i="13"/>
  <c r="E197" i="13"/>
  <c r="G219" i="13"/>
  <c r="AM77" i="13"/>
  <c r="G104" i="13"/>
  <c r="E177" i="13"/>
  <c r="AD77" i="13"/>
  <c r="V77" i="13"/>
  <c r="N77" i="13"/>
  <c r="AC77" i="13"/>
  <c r="F128" i="13"/>
  <c r="AH77" i="13"/>
  <c r="AB77" i="13"/>
  <c r="L77" i="13"/>
  <c r="E126" i="13"/>
  <c r="G108" i="13"/>
  <c r="W77" i="13"/>
  <c r="O77" i="13"/>
  <c r="F124" i="13"/>
  <c r="AK77" i="13"/>
  <c r="G200" i="13"/>
  <c r="N102" i="13"/>
  <c r="E209" i="13"/>
  <c r="G209" i="13" s="1"/>
  <c r="F126" i="13"/>
  <c r="H209" i="13"/>
  <c r="G111" i="13"/>
  <c r="G201" i="13"/>
  <c r="G199" i="13"/>
  <c r="G140" i="13"/>
  <c r="G181" i="13"/>
  <c r="G119" i="13"/>
  <c r="G185" i="13"/>
  <c r="G98" i="13"/>
  <c r="G115" i="13"/>
  <c r="F231" i="13"/>
  <c r="E137" i="13"/>
  <c r="E231" i="13"/>
  <c r="G138" i="13"/>
  <c r="F137" i="13"/>
  <c r="G139" i="13"/>
  <c r="F230" i="13"/>
  <c r="E128" i="13"/>
  <c r="G130" i="13"/>
  <c r="F132" i="13"/>
  <c r="G129" i="13"/>
  <c r="G45" i="13"/>
  <c r="E107" i="13"/>
  <c r="F107" i="13"/>
  <c r="F125" i="13"/>
  <c r="E124" i="13"/>
  <c r="R123" i="13"/>
  <c r="E125" i="13"/>
  <c r="H315" i="13"/>
  <c r="E38" i="13"/>
  <c r="F80" i="13"/>
  <c r="AO77" i="13"/>
  <c r="AE77" i="13"/>
  <c r="AA77" i="13"/>
  <c r="K77" i="13"/>
  <c r="E80" i="13"/>
  <c r="AI77" i="13"/>
  <c r="Y77" i="13"/>
  <c r="Q77" i="13"/>
  <c r="I77" i="13"/>
  <c r="E79" i="13"/>
  <c r="L37" i="13"/>
  <c r="AP37" i="13"/>
  <c r="AF37" i="13"/>
  <c r="T37" i="13"/>
  <c r="K37" i="13"/>
  <c r="F41" i="13"/>
  <c r="S37" i="13"/>
  <c r="AF78" i="13"/>
  <c r="AF315" i="13" s="1"/>
  <c r="AF314" i="13" s="1"/>
  <c r="AN37" i="13"/>
  <c r="AJ37" i="13"/>
  <c r="Z37" i="13"/>
  <c r="R37" i="13"/>
  <c r="J37" i="13"/>
  <c r="AQ37" i="13"/>
  <c r="U37" i="13"/>
  <c r="M37" i="13"/>
  <c r="AB37" i="13"/>
  <c r="T78" i="13"/>
  <c r="T315" i="13" s="1"/>
  <c r="T314" i="13" s="1"/>
  <c r="AA37" i="13"/>
  <c r="AE37" i="13"/>
  <c r="AO37" i="13"/>
  <c r="V37" i="13"/>
  <c r="AL37" i="13"/>
  <c r="N37" i="13"/>
  <c r="AI37" i="13"/>
  <c r="Y37" i="13"/>
  <c r="AP78" i="13"/>
  <c r="AP315" i="13" s="1"/>
  <c r="AP314" i="13" s="1"/>
  <c r="AK37" i="13"/>
  <c r="S78" i="13"/>
  <c r="S315" i="13" s="1"/>
  <c r="S314" i="13" s="1"/>
  <c r="AN78" i="13"/>
  <c r="AN315" i="13" s="1"/>
  <c r="AN314" i="13" s="1"/>
  <c r="AJ78" i="13"/>
  <c r="AJ315" i="13" s="1"/>
  <c r="AJ314" i="13" s="1"/>
  <c r="Z78" i="13"/>
  <c r="Z315" i="13" s="1"/>
  <c r="Z314" i="13" s="1"/>
  <c r="R78" i="13"/>
  <c r="R315" i="13" s="1"/>
  <c r="R314" i="13" s="1"/>
  <c r="J78" i="13"/>
  <c r="J315" i="13" s="1"/>
  <c r="J314" i="13" s="1"/>
  <c r="AQ79" i="13"/>
  <c r="AQ316" i="13" s="1"/>
  <c r="AQ314" i="13" s="1"/>
  <c r="U79" i="13"/>
  <c r="U316" i="13" s="1"/>
  <c r="M79" i="13"/>
  <c r="M316" i="13" s="1"/>
  <c r="F40" i="13"/>
  <c r="AM37" i="13"/>
  <c r="AC37" i="13"/>
  <c r="F39" i="13"/>
  <c r="AH37" i="13"/>
  <c r="AD37" i="13"/>
  <c r="X37" i="13"/>
  <c r="P37" i="13"/>
  <c r="E40" i="13"/>
  <c r="H37" i="13"/>
  <c r="I37" i="13"/>
  <c r="Q37" i="13"/>
  <c r="O37" i="13"/>
  <c r="W37" i="13"/>
  <c r="F38" i="13"/>
  <c r="G44" i="13"/>
  <c r="G43" i="13"/>
  <c r="G42" i="13"/>
  <c r="O31" i="13" l="1"/>
  <c r="O12" i="13"/>
  <c r="O30" i="13"/>
  <c r="L23" i="13"/>
  <c r="U29" i="13"/>
  <c r="M21" i="13"/>
  <c r="AB21" i="13"/>
  <c r="F102" i="13"/>
  <c r="H30" i="13"/>
  <c r="I12" i="13"/>
  <c r="I23" i="13"/>
  <c r="L29" i="13"/>
  <c r="AH21" i="13"/>
  <c r="G105" i="13"/>
  <c r="H314" i="13"/>
  <c r="AN22" i="13"/>
  <c r="AK23" i="13"/>
  <c r="AI21" i="13"/>
  <c r="AD21" i="13"/>
  <c r="U314" i="13"/>
  <c r="AM21" i="13"/>
  <c r="AD12" i="13"/>
  <c r="AD314" i="13"/>
  <c r="AJ22" i="13"/>
  <c r="AD28" i="13"/>
  <c r="U31" i="13"/>
  <c r="P30" i="13"/>
  <c r="AD23" i="13"/>
  <c r="M314" i="13"/>
  <c r="O20" i="13"/>
  <c r="AG15" i="13"/>
  <c r="AG31" i="13" s="1"/>
  <c r="AG28" i="13" s="1"/>
  <c r="AQ21" i="13"/>
  <c r="N12" i="13"/>
  <c r="N21" i="13"/>
  <c r="F317" i="13"/>
  <c r="AC21" i="13"/>
  <c r="AO30" i="13"/>
  <c r="AL12" i="13"/>
  <c r="AK302" i="13"/>
  <c r="AC12" i="13"/>
  <c r="W302" i="13"/>
  <c r="Q15" i="13"/>
  <c r="Q31" i="13" s="1"/>
  <c r="Q28" i="13" s="1"/>
  <c r="AC22" i="13"/>
  <c r="AM302" i="13"/>
  <c r="AC30" i="13"/>
  <c r="O302" i="13"/>
  <c r="Y302" i="13"/>
  <c r="E316" i="13"/>
  <c r="AE302" i="13"/>
  <c r="AI229" i="13"/>
  <c r="AC302" i="13"/>
  <c r="E14" i="13"/>
  <c r="AL302" i="13"/>
  <c r="V31" i="13"/>
  <c r="V23" i="13"/>
  <c r="AN31" i="13"/>
  <c r="AN23" i="13"/>
  <c r="W31" i="13"/>
  <c r="W23" i="13"/>
  <c r="K31" i="13"/>
  <c r="K23" i="13"/>
  <c r="AI31" i="13"/>
  <c r="AI28" i="13" s="1"/>
  <c r="AI23" i="13"/>
  <c r="AI12" i="13"/>
  <c r="N31" i="13"/>
  <c r="N23" i="13"/>
  <c r="N22" i="13"/>
  <c r="N30" i="13"/>
  <c r="AC23" i="13"/>
  <c r="AC31" i="13"/>
  <c r="M77" i="13"/>
  <c r="M302" i="13"/>
  <c r="M14" i="13"/>
  <c r="S77" i="13"/>
  <c r="S13" i="13"/>
  <c r="S302" i="13"/>
  <c r="P15" i="13"/>
  <c r="V22" i="13"/>
  <c r="V30" i="13"/>
  <c r="AJ31" i="13"/>
  <c r="AJ23" i="13"/>
  <c r="Y21" i="13"/>
  <c r="Y29" i="13"/>
  <c r="AL31" i="13"/>
  <c r="AL23" i="13"/>
  <c r="L12" i="13"/>
  <c r="J30" i="13"/>
  <c r="J22" i="13"/>
  <c r="F316" i="13"/>
  <c r="AA314" i="13"/>
  <c r="T30" i="13"/>
  <c r="T22" i="13"/>
  <c r="AL30" i="13"/>
  <c r="AL22" i="13"/>
  <c r="AQ77" i="13"/>
  <c r="AQ14" i="13"/>
  <c r="AP77" i="13"/>
  <c r="AP302" i="13"/>
  <c r="AP13" i="13"/>
  <c r="F313" i="13"/>
  <c r="I310" i="13"/>
  <c r="V29" i="13"/>
  <c r="V21" i="13"/>
  <c r="V12" i="13"/>
  <c r="AB30" i="13"/>
  <c r="AB22" i="13"/>
  <c r="Y15" i="13"/>
  <c r="T15" i="13"/>
  <c r="AB302" i="13"/>
  <c r="P302" i="13"/>
  <c r="AB12" i="13"/>
  <c r="AK12" i="13"/>
  <c r="AK29" i="13"/>
  <c r="AK28" i="13" s="1"/>
  <c r="AK21" i="13"/>
  <c r="AK20" i="13" s="1"/>
  <c r="AA29" i="13"/>
  <c r="AA21" i="13"/>
  <c r="G306" i="13"/>
  <c r="I314" i="13"/>
  <c r="AJ77" i="13"/>
  <c r="AJ13" i="13"/>
  <c r="AJ302" i="13"/>
  <c r="AP30" i="13"/>
  <c r="AP22" i="13"/>
  <c r="AP31" i="13"/>
  <c r="AP23" i="13"/>
  <c r="AA15" i="13"/>
  <c r="AA12" i="13" s="1"/>
  <c r="T77" i="13"/>
  <c r="T13" i="13"/>
  <c r="T302" i="13"/>
  <c r="X302" i="13"/>
  <c r="S22" i="13"/>
  <c r="S30" i="13"/>
  <c r="AF31" i="13"/>
  <c r="AF23" i="13"/>
  <c r="L314" i="13"/>
  <c r="F315" i="13"/>
  <c r="E313" i="13"/>
  <c r="W29" i="13"/>
  <c r="W21" i="13"/>
  <c r="W12" i="13"/>
  <c r="E315" i="13"/>
  <c r="E317" i="13"/>
  <c r="P29" i="13"/>
  <c r="P21" i="13"/>
  <c r="AE12" i="13"/>
  <c r="AE30" i="13"/>
  <c r="AE22" i="13"/>
  <c r="R30" i="13"/>
  <c r="R22" i="13"/>
  <c r="AM12" i="13"/>
  <c r="AM30" i="13"/>
  <c r="AM28" i="13" s="1"/>
  <c r="AM22" i="13"/>
  <c r="AM20" i="13" s="1"/>
  <c r="X12" i="13"/>
  <c r="X30" i="13"/>
  <c r="X22" i="13"/>
  <c r="E312" i="13"/>
  <c r="AI302" i="13"/>
  <c r="F304" i="13"/>
  <c r="U14" i="13"/>
  <c r="AO302" i="13"/>
  <c r="V302" i="13"/>
  <c r="O310" i="13"/>
  <c r="F311" i="13"/>
  <c r="G311" i="13" s="1"/>
  <c r="K29" i="13"/>
  <c r="K21" i="13"/>
  <c r="K12" i="13"/>
  <c r="J77" i="13"/>
  <c r="J13" i="13"/>
  <c r="J302" i="13"/>
  <c r="R77" i="13"/>
  <c r="R13" i="13"/>
  <c r="R302" i="13"/>
  <c r="K229" i="13"/>
  <c r="W229" i="13"/>
  <c r="AD302" i="13"/>
  <c r="AA22" i="13"/>
  <c r="AA30" i="13"/>
  <c r="Y22" i="13"/>
  <c r="Y30" i="13"/>
  <c r="AH31" i="13"/>
  <c r="AH28" i="13" s="1"/>
  <c r="AH23" i="13"/>
  <c r="AH20" i="13" s="1"/>
  <c r="AE29" i="13"/>
  <c r="AE21" i="13"/>
  <c r="R31" i="13"/>
  <c r="R23" i="13"/>
  <c r="X29" i="13"/>
  <c r="X21" i="13"/>
  <c r="U302" i="13"/>
  <c r="AG12" i="13"/>
  <c r="M23" i="13"/>
  <c r="M31" i="13"/>
  <c r="E304" i="13"/>
  <c r="AN77" i="13"/>
  <c r="AN302" i="13"/>
  <c r="AN13" i="13"/>
  <c r="L30" i="13"/>
  <c r="L22" i="13"/>
  <c r="L20" i="13" s="1"/>
  <c r="H77" i="13"/>
  <c r="H13" i="13"/>
  <c r="K22" i="13"/>
  <c r="K30" i="13"/>
  <c r="AQ302" i="13"/>
  <c r="Z77" i="13"/>
  <c r="Z13" i="13"/>
  <c r="Z302" i="13"/>
  <c r="AF77" i="13"/>
  <c r="AF13" i="13"/>
  <c r="E208" i="13"/>
  <c r="E205" i="13" s="1"/>
  <c r="G205" i="13" s="1"/>
  <c r="E305" i="13"/>
  <c r="N302" i="13"/>
  <c r="AO15" i="13"/>
  <c r="AO12" i="13" s="1"/>
  <c r="F305" i="13"/>
  <c r="Z31" i="13"/>
  <c r="Z23" i="13"/>
  <c r="AO29" i="13"/>
  <c r="AO21" i="13"/>
  <c r="AB31" i="13"/>
  <c r="AB23" i="13"/>
  <c r="AH302" i="13"/>
  <c r="S15" i="13"/>
  <c r="K302" i="13"/>
  <c r="I22" i="13"/>
  <c r="I30" i="13"/>
  <c r="AH12" i="13"/>
  <c r="F232" i="13"/>
  <c r="F229" i="13" s="1"/>
  <c r="G177" i="13"/>
  <c r="H205" i="13"/>
  <c r="H232" i="13"/>
  <c r="G197" i="13"/>
  <c r="G94" i="13"/>
  <c r="G128" i="13"/>
  <c r="F123" i="13"/>
  <c r="E102" i="13"/>
  <c r="G102" i="13" s="1"/>
  <c r="F79" i="13"/>
  <c r="G137" i="13"/>
  <c r="G107" i="13"/>
  <c r="E123" i="13"/>
  <c r="F78" i="13"/>
  <c r="U77" i="13"/>
  <c r="E78" i="13"/>
  <c r="E77" i="13" s="1"/>
  <c r="G41" i="13"/>
  <c r="F37" i="13"/>
  <c r="G39" i="13"/>
  <c r="E37" i="13"/>
  <c r="G40" i="13"/>
  <c r="G38" i="13"/>
  <c r="O28" i="13" l="1"/>
  <c r="Q12" i="13"/>
  <c r="L28" i="13"/>
  <c r="G208" i="13"/>
  <c r="AG23" i="13"/>
  <c r="AG20" i="13" s="1"/>
  <c r="AD20" i="13"/>
  <c r="AI20" i="13"/>
  <c r="G317" i="13"/>
  <c r="AB28" i="13"/>
  <c r="N20" i="13"/>
  <c r="Q23" i="13"/>
  <c r="Q20" i="13" s="1"/>
  <c r="V20" i="13"/>
  <c r="V28" i="13"/>
  <c r="W28" i="13"/>
  <c r="W20" i="13"/>
  <c r="G14" i="13"/>
  <c r="AC28" i="13"/>
  <c r="AC20" i="13"/>
  <c r="AL20" i="13"/>
  <c r="AB20" i="13"/>
  <c r="E314" i="13"/>
  <c r="G316" i="13"/>
  <c r="E30" i="13"/>
  <c r="E22" i="13"/>
  <c r="H302" i="13"/>
  <c r="AE28" i="13"/>
  <c r="AL28" i="13"/>
  <c r="N28" i="13"/>
  <c r="F314" i="13"/>
  <c r="G315" i="13"/>
  <c r="G305" i="13"/>
  <c r="U22" i="13"/>
  <c r="U20" i="13" s="1"/>
  <c r="U30" i="13"/>
  <c r="U28" i="13" s="1"/>
  <c r="U12" i="13"/>
  <c r="F303" i="13"/>
  <c r="P31" i="13"/>
  <c r="P28" i="13" s="1"/>
  <c r="P23" i="13"/>
  <c r="P20" i="13" s="1"/>
  <c r="P12" i="13"/>
  <c r="S31" i="13"/>
  <c r="S23" i="13"/>
  <c r="Y31" i="13"/>
  <c r="Y28" i="13" s="1"/>
  <c r="Y23" i="13"/>
  <c r="Y20" i="13" s="1"/>
  <c r="H229" i="13"/>
  <c r="H15" i="13"/>
  <c r="H12" i="13" s="1"/>
  <c r="H21" i="13"/>
  <c r="H29" i="13"/>
  <c r="E13" i="13"/>
  <c r="F22" i="13"/>
  <c r="AO31" i="13"/>
  <c r="AO28" i="13" s="1"/>
  <c r="AO23" i="13"/>
  <c r="AO20" i="13" s="1"/>
  <c r="Z12" i="13"/>
  <c r="Z29" i="13"/>
  <c r="Z28" i="13" s="1"/>
  <c r="Z21" i="13"/>
  <c r="Z20" i="13" s="1"/>
  <c r="X20" i="13"/>
  <c r="AE20" i="13"/>
  <c r="AQ12" i="13"/>
  <c r="AQ22" i="13"/>
  <c r="AQ20" i="13" s="1"/>
  <c r="AQ30" i="13"/>
  <c r="AQ28" i="13" s="1"/>
  <c r="S29" i="13"/>
  <c r="S21" i="13"/>
  <c r="S12" i="13"/>
  <c r="E303" i="13"/>
  <c r="E302" i="13" s="1"/>
  <c r="AF302" i="13"/>
  <c r="T21" i="13"/>
  <c r="T29" i="13"/>
  <c r="T12" i="13"/>
  <c r="G304" i="13"/>
  <c r="X28" i="13"/>
  <c r="AP12" i="13"/>
  <c r="AP21" i="13"/>
  <c r="AP20" i="13" s="1"/>
  <c r="AP29" i="13"/>
  <c r="AP28" i="13" s="1"/>
  <c r="AF29" i="13"/>
  <c r="AF28" i="13" s="1"/>
  <c r="AF21" i="13"/>
  <c r="AF20" i="13" s="1"/>
  <c r="AF12" i="13"/>
  <c r="I20" i="13"/>
  <c r="R21" i="13"/>
  <c r="R20" i="13" s="1"/>
  <c r="R29" i="13"/>
  <c r="R12" i="13"/>
  <c r="F13" i="13"/>
  <c r="G312" i="13"/>
  <c r="E310" i="13"/>
  <c r="I28" i="13"/>
  <c r="Y12" i="13"/>
  <c r="M12" i="13"/>
  <c r="M22" i="13"/>
  <c r="M20" i="13" s="1"/>
  <c r="M30" i="13"/>
  <c r="M28" i="13" s="1"/>
  <c r="K20" i="13"/>
  <c r="J21" i="13"/>
  <c r="J20" i="13" s="1"/>
  <c r="J12" i="13"/>
  <c r="J29" i="13"/>
  <c r="J28" i="13" s="1"/>
  <c r="AA31" i="13"/>
  <c r="F31" i="13" s="1"/>
  <c r="AA23" i="13"/>
  <c r="F23" i="13" s="1"/>
  <c r="F15" i="13"/>
  <c r="AN29" i="13"/>
  <c r="AN28" i="13" s="1"/>
  <c r="AN21" i="13"/>
  <c r="AN20" i="13" s="1"/>
  <c r="AN12" i="13"/>
  <c r="AJ21" i="13"/>
  <c r="AJ20" i="13" s="1"/>
  <c r="AJ29" i="13"/>
  <c r="AJ28" i="13" s="1"/>
  <c r="AJ12" i="13"/>
  <c r="T31" i="13"/>
  <c r="T23" i="13"/>
  <c r="F310" i="13"/>
  <c r="G313" i="13"/>
  <c r="K28" i="13"/>
  <c r="E232" i="13"/>
  <c r="E229" i="13" s="1"/>
  <c r="G37" i="13"/>
  <c r="F77" i="13"/>
  <c r="G314" i="13" l="1"/>
  <c r="T28" i="13"/>
  <c r="G310" i="13"/>
  <c r="G22" i="13"/>
  <c r="T20" i="13"/>
  <c r="R28" i="13"/>
  <c r="F29" i="13"/>
  <c r="G13" i="13"/>
  <c r="F21" i="13"/>
  <c r="S20" i="13"/>
  <c r="AA20" i="13"/>
  <c r="E29" i="13"/>
  <c r="S28" i="13"/>
  <c r="F302" i="13"/>
  <c r="G302" i="13" s="1"/>
  <c r="G303" i="13"/>
  <c r="E21" i="13"/>
  <c r="H31" i="13"/>
  <c r="E31" i="13" s="1"/>
  <c r="G31" i="13" s="1"/>
  <c r="H23" i="13"/>
  <c r="E23" i="13" s="1"/>
  <c r="G23" i="13" s="1"/>
  <c r="E15" i="13"/>
  <c r="G15" i="13" s="1"/>
  <c r="AA28" i="13"/>
  <c r="F30" i="13"/>
  <c r="G30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H20" i="13" l="1"/>
  <c r="E28" i="13"/>
  <c r="H28" i="13"/>
  <c r="E12" i="13"/>
  <c r="G12" i="13" s="1"/>
  <c r="E20" i="13"/>
  <c r="G29" i="13"/>
  <c r="F28" i="13"/>
  <c r="G21" i="13"/>
  <c r="F20" i="13"/>
  <c r="C5" i="8"/>
  <c r="C11" i="8"/>
  <c r="D11" i="8" s="1"/>
  <c r="G14" i="17"/>
  <c r="F10" i="17"/>
  <c r="G12" i="17"/>
  <c r="G13" i="17"/>
  <c r="C14" i="8"/>
  <c r="D14" i="8" s="1"/>
  <c r="C19" i="8"/>
  <c r="D19" i="8" s="1"/>
  <c r="D5" i="8"/>
  <c r="G20" i="13" l="1"/>
  <c r="G28" i="13"/>
  <c r="G10" i="17"/>
  <c r="G11" i="17"/>
  <c r="C24" i="8"/>
  <c r="D24" i="8"/>
</calcChain>
</file>

<file path=xl/sharedStrings.xml><?xml version="1.0" encoding="utf-8"?>
<sst xmlns="http://schemas.openxmlformats.org/spreadsheetml/2006/main" count="1294" uniqueCount="487">
  <si>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</si>
  <si>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</si>
  <si>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</si>
  <si>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</si>
  <si>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</si>
  <si>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</si>
  <si>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</si>
  <si>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</si>
  <si>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</si>
  <si>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</si>
  <si>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</si>
  <si>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</si>
  <si>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</si>
  <si>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</si>
  <si>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</si>
  <si>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</si>
  <si>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</si>
  <si>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</si>
  <si>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</si>
  <si>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</si>
  <si>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</si>
  <si>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</si>
  <si>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</si>
  <si>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</si>
  <si>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</si>
  <si>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</si>
  <si>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</si>
  <si>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</si>
  <si>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</si>
  <si>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</si>
  <si>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</si>
  <si>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</si>
  <si>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</si>
  <si>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</si>
  <si>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</si>
  <si>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</si>
  <si>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</si>
  <si>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</si>
  <si>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</si>
  <si>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</si>
  <si>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</si>
  <si>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</si>
  <si>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</si>
  <si>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</si>
  <si>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</si>
  <si>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</si>
  <si>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</si>
  <si>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</si>
  <si>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</si>
  <si>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</si>
  <si>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</si>
  <si>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</si>
  <si>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</si>
  <si>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</si>
  <si>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</si>
  <si>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</si>
  <si>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</si>
  <si>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</si>
  <si>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</si>
  <si>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</si>
  <si>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</si>
  <si>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</si>
  <si>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</si>
  <si>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</si>
  <si>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</si>
  <si>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</si>
  <si>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</si>
  <si>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</si>
  <si>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</si>
  <si>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</si>
  <si>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</si>
  <si>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</si>
  <si>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</si>
  <si>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</si>
  <si>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</si>
  <si>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</si>
  <si>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</si>
  <si>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</si>
  <si>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</si>
  <si>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</si>
  <si>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</si>
  <si>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</si>
  <si>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</si>
  <si>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</si>
  <si>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</si>
  <si>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</si>
  <si>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</si>
  <si>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</si>
  <si>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</si>
  <si>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</si>
  <si>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</si>
  <si>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</si>
  <si>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</si>
  <si>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</si>
  <si>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</si>
  <si>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</si>
  <si>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</si>
  <si>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</si>
  <si>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</si>
  <si>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</si>
  <si>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</si>
  <si>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</si>
  <si>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</si>
  <si>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</si>
  <si>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</si>
  <si>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</si>
  <si>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</si>
  <si>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</si>
  <si>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</si>
  <si>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</si>
  <si>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</si>
  <si>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</si>
  <si>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</si>
  <si>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</si>
  <si>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</si>
  <si>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</si>
  <si>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</si>
  <si>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</si>
  <si>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</si>
  <si>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</si>
  <si>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</si>
  <si>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</si>
  <si>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</si>
  <si>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</si>
  <si>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</si>
  <si>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</si>
  <si>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</si>
  <si>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</si>
  <si>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</si>
  <si>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</si>
  <si>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</si>
  <si>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</si>
  <si>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</si>
  <si>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</si>
  <si>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</si>
  <si>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</si>
  <si>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</si>
  <si>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</si>
  <si>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</si>
  <si>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</si>
  <si>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</si>
  <si>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</si>
  <si>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</si>
  <si>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</si>
  <si>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</si>
  <si>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</si>
  <si>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</si>
  <si>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</si>
  <si>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</si>
  <si>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</si>
  <si>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</si>
  <si>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</si>
  <si>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</si>
  <si>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</si>
  <si>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</si>
  <si>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</si>
  <si>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</si>
  <si>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</si>
  <si>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</si>
  <si>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</si>
  <si>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</si>
  <si>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</si>
  <si>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</si>
  <si>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</si>
  <si>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</si>
  <si>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</si>
  <si>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</si>
  <si>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</si>
  <si>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</si>
  <si>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</si>
  <si>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</si>
  <si>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</si>
  <si>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</si>
  <si>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</si>
  <si>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</si>
  <si>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</si>
  <si>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</si>
  <si>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</si>
  <si>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</si>
  <si>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</si>
  <si>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</si>
  <si>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</si>
  <si>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</si>
  <si>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</si>
  <si>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</si>
  <si>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</si>
  <si>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</si>
  <si>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</si>
  <si>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</si>
  <si>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</si>
  <si>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</si>
  <si>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</si>
  <si>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</si>
  <si>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</si>
  <si>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</si>
  <si>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</si>
  <si>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</si>
  <si>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</si>
  <si>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</si>
  <si>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</si>
  <si>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</si>
  <si>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</si>
  <si>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</si>
  <si>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</si>
  <si>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</si>
  <si>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</si>
  <si>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</si>
  <si>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</si>
  <si>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</si>
  <si>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</si>
  <si>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</si>
  <si>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</si>
  <si>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</si>
  <si>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</si>
  <si>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</si>
  <si>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</si>
  <si>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</si>
  <si>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</si>
  <si>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</si>
  <si>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</si>
  <si>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</si>
  <si>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</si>
  <si>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</si>
  <si>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</si>
  <si>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</si>
  <si>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</si>
  <si>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</si>
  <si>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</si>
  <si>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</si>
  <si>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</si>
  <si>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</si>
  <si>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</si>
  <si>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</si>
  <si>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</si>
  <si>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</si>
  <si>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</si>
  <si>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</si>
  <si>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</si>
  <si>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</si>
  <si>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</si>
  <si>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</si>
  <si>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</si>
  <si>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</si>
  <si>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</si>
  <si>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</si>
  <si>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</si>
  <si>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</si>
  <si>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</si>
  <si>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</si>
  <si>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</si>
  <si>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</si>
  <si>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</si>
  <si>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</si>
  <si>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</si>
  <si>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</si>
  <si>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</si>
  <si>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</si>
  <si>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</si>
  <si>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</si>
  <si>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</si>
  <si>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</si>
  <si>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</si>
  <si>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</si>
  <si>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</si>
  <si>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</si>
  <si>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</si>
  <si>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Подпрограмма 2</t>
  </si>
  <si>
    <t>иные источники финансирования</t>
  </si>
  <si>
    <t>Итого по подпрограмме 1</t>
  </si>
  <si>
    <t>Итого по подпрограмме 2</t>
  </si>
  <si>
    <t>Подпрограмма 1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</si>
  <si>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</si>
  <si>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</si>
  <si>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</si>
  <si>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</si>
  <si>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</si>
  <si>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</si>
  <si>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</si>
  <si>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</si>
  <si>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</si>
  <si>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</si>
  <si>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</si>
  <si>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</si>
  <si>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</si>
  <si>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</si>
  <si>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</si>
  <si>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</si>
  <si>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</si>
  <si>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</si>
  <si>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</si>
  <si>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</si>
  <si>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</si>
  <si>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</si>
  <si>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</si>
  <si>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</si>
  <si>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</si>
  <si>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</si>
  <si>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</si>
  <si>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</si>
  <si>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</si>
  <si>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</si>
  <si>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</si>
  <si>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</si>
  <si>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</si>
  <si>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</si>
  <si>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</si>
  <si>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</si>
  <si>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</si>
  <si>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</si>
  <si>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</si>
  <si>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Руководитель структурного подзразделения администрации района(муниципальго учреждения района)______________________</t>
  </si>
  <si>
    <t>проектная часть</t>
  </si>
  <si>
    <t>процессная часть</t>
  </si>
  <si>
    <t>2.3.1.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</si>
  <si>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</si>
  <si>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</si>
  <si>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</si>
  <si>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>Приложение 2 к Методическим рекомендациям по разработке проектов муниципальных программ Нижневартовского района</t>
  </si>
  <si>
    <t xml:space="preserve"> Комплекс процессных мероприятий «Осуществление градостроительной деятельности» (всего), в том числе:</t>
  </si>
  <si>
    <t>план на  2024 год *</t>
  </si>
  <si>
    <t>1.1.1.</t>
  </si>
  <si>
    <t>1.1.2.</t>
  </si>
  <si>
    <t>Мероприятие (результат) «Разработаны проекты планировки и межевания территорий в пгт. Излучинск, в том числе выполнение инженерных изысканий»</t>
  </si>
  <si>
    <t>Мероприятие (результат) «Разработаны проекты планировки и межевания территорий в пгт. Новоаганск, в том числе выполнение инженерных изысканий»</t>
  </si>
  <si>
    <t>Региональный проект «Жилье»</t>
  </si>
  <si>
    <t>Муниципальный проект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</si>
  <si>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Комплекс процессных мероприятий «Стимулирование застройщиков на реализацию проектов жилищного строительства»</t>
  </si>
  <si>
    <t>Мероприятие (результат) «Приобретены жилые помещения для реализации полномочий по улучшению жилищных условий граждан района» (всего), в том числе:</t>
  </si>
  <si>
    <t>управление градостроительства, развития жилищно-коммунального комплекса и энергетики администрации района</t>
  </si>
  <si>
    <t>муниципальное казенное учреждение Нижневартовского района «Управление имущественными и земельными ресурсами»</t>
  </si>
  <si>
    <t>Итого по подпрограмме 3</t>
  </si>
  <si>
    <t>управление экологии, природопользования, земельных ресурсов, по жилищным вопросам и муниципальной собственности администрации района</t>
  </si>
  <si>
    <t>Комплекс процессных мероприятий «Предоставление государственной поддержки на приобретение жилых помещений отдельным категориям граждан» (всего), в том числе</t>
  </si>
  <si>
    <t>Мероприятие (результат) «Реализованы полномочия по постановке на учет граждан, выезжающих из районов Крайнего Севера»</t>
  </si>
  <si>
    <t>Мероприятие (результат) «Предоставлены субсидии молодым семьям на приобретение жилья»</t>
  </si>
  <si>
    <t>Мероприятие (результат) «Предоставлены субсидии на улучшение жилищных условий граждан, проживающих на сельских территориях»</t>
  </si>
  <si>
    <t>3.1</t>
  </si>
  <si>
    <t>3.1.1</t>
  </si>
  <si>
    <t>3.1.2</t>
  </si>
  <si>
    <t>3.1.3</t>
  </si>
  <si>
    <t>4.1</t>
  </si>
  <si>
    <t>Итого по подпрограмме 4</t>
  </si>
  <si>
    <t>Комплекс процессных мероприятий «Создание условий для переселения жителей из населенных пунктов с низкой плотностью населения и труднодоступной местностью»</t>
  </si>
  <si>
    <t>Муниципальный проект «Строительство (реконструкция) модернизация объектов системы теплоснабжения, газоснабжения, электроснабжения»</t>
  </si>
  <si>
    <t>Итого по подпрограмме 5</t>
  </si>
  <si>
    <t>Комплекс процессных мероприятий «Капитальный ремонт (с заменой) систем теплоснабжения, водоснабжения и водоотведения для подготовки к осенне-зимнему периоду» (всего), в том числе:</t>
  </si>
  <si>
    <t>5.2.1</t>
  </si>
  <si>
    <t>5.2.2</t>
  </si>
  <si>
    <t>5.3.</t>
  </si>
  <si>
    <t xml:space="preserve"> Мероприятие (результат) «Выполнен капитальный ремонт (с заменой) систем теплоснабжения, водоснабжения и водоотведения для подготовки к осенне-зимнему периоду»</t>
  </si>
  <si>
    <t>Мероприятие (результат) «Выполнен капитальный ремонт с заменой сетей тепловодоснабжения: «Сети водоснабжения п. Аган» (ул. Новая, дома 5, 6, 7, 8, 9, 10, 12, 13, 14, 18, 19, 21, 23, 27; ул. Советская, дома 27, 31; ул. Рыбников, д. 3)»</t>
  </si>
  <si>
    <t>Комплекс процессных мероприятий «Реализация мероприятий в сфере жилищно-коммунального хозяйства и социальной сферы» (всего), в том числе:</t>
  </si>
  <si>
    <t>5.3.1.</t>
  </si>
  <si>
    <t>Мероприятие (результат) «Выполнено мероприятие по осуществлению деятельности по обращению с животными без владельцев»</t>
  </si>
  <si>
    <t>Комплекс процессных мероприятий «Обеспечение бесперебойной работы объектов жилищно-коммунального хозяйства и социальной сферы» (всего), в том числе:</t>
  </si>
  <si>
    <t>5.4.</t>
  </si>
  <si>
    <t>5.4.1.</t>
  </si>
  <si>
    <t>п. Аган</t>
  </si>
  <si>
    <t>д. Вата</t>
  </si>
  <si>
    <t>п. Ваховск, с. Охтеурье</t>
  </si>
  <si>
    <t>п. Зайцева Речка, д. Вампугол</t>
  </si>
  <si>
    <t>с. Ларьяк, с. Корлики</t>
  </si>
  <si>
    <t>с. Покур</t>
  </si>
  <si>
    <t>Мероприятие (результат) «Предоставлена субсидия на финансовое обеспечение затрат на приобретение энергоносителей (нефть, электроэнергия) для надежного снабжения населения района коммунальными ресурсами (водоснабжения, водоотведения, теплоснабжения)</t>
  </si>
  <si>
    <t>5.4.2.</t>
  </si>
  <si>
    <t>Подпрограмма 3</t>
  </si>
  <si>
    <t>Подпрограмма 4</t>
  </si>
  <si>
    <t>Подпрограмма 5</t>
  </si>
  <si>
    <t>Подпрограмма 6</t>
  </si>
  <si>
    <t>6.1.</t>
  </si>
  <si>
    <t>Итого по подпрограмме 6</t>
  </si>
  <si>
    <t>Комплекс процессных мероприятий «Возмещение недополученных доходов организациям, осуществляющим реализацию электрической энергии в зоне децентрализованного электроснабжения» (всего), в том числе:</t>
  </si>
  <si>
    <t xml:space="preserve"> Мероприятие (результат) «Предоставлена субсидии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 - Мансийского автономного округа - Югры по социально ориентированным тарифам»</t>
  </si>
  <si>
    <t>Мероприятие (результат) «Предоставлена субсидия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Нижневартовского района по цене электрической энергии зоны централизованного электроснабжения»</t>
  </si>
  <si>
    <t>Подпрограмма 7</t>
  </si>
  <si>
    <t>7.1</t>
  </si>
  <si>
    <t>7.1.2</t>
  </si>
  <si>
    <t>7.1.3</t>
  </si>
  <si>
    <t>Итого по подпрограмме 7</t>
  </si>
  <si>
    <t>7.1.1</t>
  </si>
  <si>
    <t>Комплекс процессных мероприятий «Создание условий для повышения энергетической эффективности в отраслях экономики» (всего), в том числе:</t>
  </si>
  <si>
    <t xml:space="preserve"> Мероприятие (результат) «Реализованы энергосберегающие проекты (мероприятия) в жилищном фонде»</t>
  </si>
  <si>
    <t xml:space="preserve"> Мероприятие (результат) «Реализованы энергосберегающие проекты (мероприятий) в муниципальных бюджетных учреждениях»</t>
  </si>
  <si>
    <t>Мероприятие (результат) «Выполнены мероприятия по повышению энергоэффективности на объектах коммунальной инфраструктуры»</t>
  </si>
  <si>
    <t>7.1.4</t>
  </si>
  <si>
    <t>Мероприятие (результат) «Проведены информационные мероприятия в области энергосбережения и повышения энергетической эффективности на территории Нижневартовского района, в том числе проведено информирование населения и предпринимательского сообщества о преимуществах и порядке использования объемов микрогенерации, функционирующих на основе возобновляемых источников энергии»</t>
  </si>
  <si>
    <t>Подпрограмма 8</t>
  </si>
  <si>
    <t>Итого по подпрограмме 8</t>
  </si>
  <si>
    <t>8.1.</t>
  </si>
  <si>
    <t>8.1.1.</t>
  </si>
  <si>
    <t>8.2.</t>
  </si>
  <si>
    <t>8.3.</t>
  </si>
  <si>
    <t>муниципальное казенное учреждение «Управление капитального строительства по застройке Нижневартовского района» (далее – МКУ «УКС»)</t>
  </si>
  <si>
    <t>МКУ УКС</t>
  </si>
  <si>
    <t>управление градостроительства, развития жилищно-коммунального комплекса и энергетики администрации района, администрация городского (сельского) поселения; управление экологии, природопользования, земельных ресурсов, по жилищным вопросам и муниципальной собственности администрации района, МКУ УКС</t>
  </si>
  <si>
    <t>Региональный проект «Формирование комфортной городской среды» (всего), в том числе:</t>
  </si>
  <si>
    <t xml:space="preserve"> Мероприятие (результат) «Реализованы мероприятия по благоустройству дворовых и общественных территорий поселений района»</t>
  </si>
  <si>
    <t>Комплекс процессных мероприятий «Формирование комфортной городской среды в Нижневартовском районе» (всего), в том числе:</t>
  </si>
  <si>
    <t>Комплекс процессных мероприятий «Реализация инициативных проектов в Нижневартовском районе» (всего), в том числе:</t>
  </si>
  <si>
    <t xml:space="preserve">Ответственный исполнитель: управление градостроительства, развития жилищно-коммунального комплекса и энергетики администрации района
</t>
  </si>
  <si>
    <t xml:space="preserve">Соисполнитель 1: муниципальное казенное учреждение «Управление капитального строительства по застройке Нижневартовского района»
</t>
  </si>
  <si>
    <t xml:space="preserve">Соисполнитель 2: управление экологии, природопользования, земельных ресурсов, по жилищным вопросам и муниципальной собственности администрации района
</t>
  </si>
  <si>
    <t xml:space="preserve">Соисполнитель 3: муниципальное казенное учреждение Нижневартовского района «Управление имущественными и земельными ресурсами»
</t>
  </si>
  <si>
    <t xml:space="preserve">Соисполнитель 4: администрации городских и сельских поселений района
</t>
  </si>
  <si>
    <t>Увеличение объема жилищного строительства</t>
  </si>
  <si>
    <t>Общая площадь жилых помещений, приходящихся в среднем на 1 жителя</t>
  </si>
  <si>
    <t xml:space="preserve">Общая площадь земельных участков, предоставленных для жилищного строительства, индивидуального жилищного строительства, в расчете на 10 тыс. чел. </t>
  </si>
  <si>
    <t>Общее количество квадратных метров расселенного аварийного и непригодного жилищного фонда</t>
  </si>
  <si>
    <t>Количество граждан, расселенных из аварийного и непригодного жилищного фонда</t>
  </si>
  <si>
    <t>Увеличение количества семей, улучшивших жилищные условия</t>
  </si>
  <si>
    <t>Сохранение доли муниципальных услуг в электронном виде в общем количестве предоставленных услуг по выдаче разрешения на строительство на уровне 90%</t>
  </si>
  <si>
    <t>Цель «Создание условий для развития жилищного строительства и обеспечения жильем отдельных категорий граждан»</t>
  </si>
  <si>
    <t>1.7.</t>
  </si>
  <si>
    <t>Цель «Повышение надежности и качества предоставления жилищно-коммунальных услуг»</t>
  </si>
  <si>
    <t>Значение показателя на 2024 год</t>
  </si>
  <si>
    <t>Доля площади жилищного фонда, обеспеченного всеми видами благоустройства, в общей площади жилищного фонда</t>
  </si>
  <si>
    <t>Доля площади жилищного фонда, обеспеченного централизованным теплоснабжением</t>
  </si>
  <si>
    <t>Цель 3. Обеспечение безопасности населения при осуществлении деятельности по обращению с животными без владельцев</t>
  </si>
  <si>
    <t>1.</t>
  </si>
  <si>
    <t>2.</t>
  </si>
  <si>
    <t>3.</t>
  </si>
  <si>
    <t xml:space="preserve">Снижение численности животных без владельцев, обитающих на территории района, до 10% </t>
  </si>
  <si>
    <t>4.</t>
  </si>
  <si>
    <t>Цель 4. Повышение уровня благоустройства территорий района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</si>
  <si>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</t>
  </si>
  <si>
    <t>4.2.</t>
  </si>
  <si>
    <t>4.3.</t>
  </si>
  <si>
    <t>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</t>
  </si>
  <si>
    <t>Количество благоустроенных общественных территорий(включенных в государственные (муниципальные) программы формирования современной городской среды)</t>
  </si>
  <si>
    <t>Целевые показатели муниципальной программы Развитие жилищного строительства и жилищно-коммунального комплекса Нижневартовского района»</t>
  </si>
  <si>
    <t>Е.Н. Корчагина</t>
  </si>
  <si>
    <t>Исполнитель: Марсакова Елена Геннадьевна, главный специалист, тел.: 8 (3466) 49-87-58</t>
  </si>
  <si>
    <t>______________________</t>
  </si>
  <si>
    <t>Руководитель  структурного подразделения администрации района (муниципального учреждения района)__________________________ Е.Н. Корчагина</t>
  </si>
  <si>
    <t xml:space="preserve">Региональный проект «Формирование комфортной городской среды» 
</t>
  </si>
  <si>
    <t>1, 2, 3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</si>
  <si>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%;</t>
  </si>
  <si>
    <t xml:space="preserve"> 2.Количество благоустроенных общественных территорий
(включенных в государственные (муниципальные) программы формирования современной городской среды), ед.;
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</si>
  <si>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%.</t>
  </si>
  <si>
    <t xml:space="preserve"> </t>
  </si>
  <si>
    <r>
      <t xml:space="preserve">по муниципальной программе </t>
    </r>
    <r>
      <rPr>
        <b/>
        <u/>
        <sz val="10"/>
        <rFont val="Times New Roman"/>
        <family val="1"/>
        <charset val="204"/>
      </rPr>
      <t>«Развитие жилищного строительства и жилищно-коммунального комплекса Нижневартовского района»</t>
    </r>
  </si>
  <si>
    <t xml:space="preserve">Исполнитель:                                         __________________________ (Пихтовникова А.В.)
</t>
  </si>
  <si>
    <t xml:space="preserve"> проект "Жилье и городская среда" 
</t>
  </si>
  <si>
    <t>Увеличение объема жилищного строительства, млн. кв. м.</t>
  </si>
  <si>
    <t>бюджет автономного округа (дорожный фонд)</t>
  </si>
  <si>
    <t>постановление администрации района от 20.12.2023 №1386 «Об утверждении муниципальной программы «Развитие жилищного строительства и жилищно-коммунального комплекса Нижневартовского района»» на 01.02.2024</t>
  </si>
  <si>
    <t xml:space="preserve"> Мероприятие (результат) «Предоставлена субсидия на возмещения недополученных доходов организациям, осуществляющим реализацию населению услуг теплоснабжения, водоснабжения, водоотведения» (всего), в том числе:</t>
  </si>
  <si>
    <t>1.1.3.</t>
  </si>
  <si>
    <t>1.1.4.</t>
  </si>
  <si>
    <t>1.1.5.</t>
  </si>
  <si>
    <t>1.1.6.</t>
  </si>
  <si>
    <t>1.1.7.</t>
  </si>
  <si>
    <t>1.1.8.</t>
  </si>
  <si>
    <t>1.1.9.</t>
  </si>
  <si>
    <t xml:space="preserve">Мероприятие (результат) «Выполнены работы по разработке проекта внесения изменений в генеральные планы пгт. Излучинск» (всего), в том числе: </t>
  </si>
  <si>
    <t xml:space="preserve">Мероприятие (результат) «Выполнены работы по разработке проекта внесения изменений в генеральные планы с.п. Зайцева Речка» (всего), в том числе: </t>
  </si>
  <si>
    <t xml:space="preserve">Мероприятие (результат) «Выполнены работы по разработке проекта внесения изменений в генеральные планы с.п. Ларьяк» (всего), в том числе: </t>
  </si>
  <si>
    <t xml:space="preserve">Мероприятие (результат) «Проведены экспертизы жилых домов в г.п. Новоаганск» (всего), в том числе: </t>
  </si>
  <si>
    <t xml:space="preserve">Мероприятие (результат) «Проведены экспертизы жилых домов в с.п. Покур» (всего), в том числе: </t>
  </si>
  <si>
    <t xml:space="preserve">Мероприятие (результат) «Проведены экспертизы жилых домов в с.п. Зайцева Речка» (всего), в том числе: </t>
  </si>
  <si>
    <t xml:space="preserve">Мероприятие (результат) «Проведены экспертизы жилых домов в с.п. Ваховск» (всего), в том числе: </t>
  </si>
  <si>
    <t>2.2.1</t>
  </si>
  <si>
    <t>Мероприятие (результат) «Выполнено строительство объекта: «Инженерные сети участка частной застройки (2 очередь) в пгт. Излучинск» (всего), в том числе: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</si>
  <si>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</si>
  <si>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</si>
  <si>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</si>
  <si>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</si>
  <si>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</si>
  <si>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</si>
  <si>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</si>
  <si>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</si>
  <si>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</si>
  <si>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Мероприятие (результат) «Выполнены работы по постановки на кадастровый учет и технической инвентаризации объекта: «Сети теплоснабжения (по ул. Таежная, ул. Лесная) в п. Аган Нижневартовского района» (строительство для подключения жилых домов к сетям ТВС по по ул. Таежная, ул. Лесная)» (всего), в том числе:</t>
  </si>
  <si>
    <t>Мероприятие (результат) «Выполнено строительство объекта: «Централизованные сети водоснабжения в д. Вата» (всего), в том числе:</t>
  </si>
  <si>
    <t>Мероприятие (результат) «Выполнены работы по постановки на кадастровый учет и технической инвентаризации объекта: «Сети тепловодоснабжения  в с. Покур Нижневартовского района» (1 этап – ул. Советская; 2 этап – ул. Совхозная)» (всего), в том числе:</t>
  </si>
  <si>
    <t>Мероприятие (результат) «Выполнено подведение центрального тепловодоснабжения к границе земельного участка жилого дома по ул.Советская, д.7 в с. Покур Нижневартовского района» (всего), в том числе:</t>
  </si>
  <si>
    <t>Мероприятие (результат) «Выполнены работы по постановки на кадастровый учет и технической инвентаризации объекта: «Сети тепловодоснабжения в c.п. Зайцева Речка Нижневартовского района» (1этап-ул. Октябрьская; 2- этап ул. Гагарина, ул. Центральная; 3 этап-ул. Центральная ул. Октябрьская)» (всего), в том числе:</t>
  </si>
  <si>
    <t>Мероприятие (результат) «Выполнено подключение строящегося дома к сетям ТВС по ул. Пролетарская д.12 в п.Зайцева Речка» (всего), в том числе:</t>
  </si>
  <si>
    <t xml:space="preserve"> Мероприятие (результат) «Выполнено проектирование объекта капитального строительства: «Резервуар нефтепродуктов в селе Покур» (всего), в том числе:</t>
  </si>
  <si>
    <t>Мероприятие (результат) «Выполнены работы по постановки на кадастровый учет и технической инвентаризации объекта: «Сети тепловодоснабжения» в поселке Аган» (всего), в том числе:</t>
  </si>
  <si>
    <t>Мероприятие (результат) «Выполнено проектирование объекта капитального строительства: «Котельная, сети газоснабжения в селе Большетархово Нижневартовского района»» (всего), в том числе:</t>
  </si>
  <si>
    <t>5.2.3</t>
  </si>
  <si>
    <t>5.2.4</t>
  </si>
  <si>
    <t xml:space="preserve"> Мероприятие (результат) «Выполнен капитальный ремонт с заменой сетей тепловодоснабжения: «Сети тепловодоснабжения п. Ваховск» (от ул. Таёжная до ул. Школьная, д. 20; врезки по ул. Молодежная, д. 10, ул. Зеленая д. 1А, ул. Зеленая д. 4)» (всего), в том числе:</t>
  </si>
  <si>
    <t>Мероприятие (результат) «Выполнен капитальный ремонт с заменой сетей тепловодоснабжения: «Сети тепловодоснабжения с. Ларьяк Нижневартовского района» (ул. Кербунова, д. 23А, от ул. Кербунова, д. 26 до котельной (сборный коллектор); ул.Кербунова от д. 26 до д. 28)» (всего), в том числе:</t>
  </si>
  <si>
    <t>Мероприятие (результат) «Выполнены мероприятия по благоустройству Монумента героям Гражданской войны в с. Покур» (всего) , в том числе:</t>
  </si>
  <si>
    <t>8.2.1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</si>
</sst>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00_ ;\-#,##0.000\ "/>
    <numFmt numFmtId="173" formatCode="0.000000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8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5" fillId="0" borderId="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0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right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3" fillId="0" borderId="0" xfId="0" applyFont="1" applyFill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4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1" fontId="19" fillId="0" borderId="35" xfId="2" applyNumberFormat="1" applyFont="1" applyBorder="1" applyAlignment="1">
      <alignment horizontal="center" vertical="top" wrapText="1"/>
    </xf>
    <xf numFmtId="0" fontId="19" fillId="0" borderId="1" xfId="0" applyFont="1" applyBorder="1"/>
    <xf numFmtId="0" fontId="19" fillId="0" borderId="1" xfId="0" applyFont="1" applyFill="1" applyBorder="1" applyAlignment="1" applyProtection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8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38" xfId="0" applyNumberFormat="1" applyFont="1" applyFill="1" applyBorder="1" applyAlignment="1" applyProtection="1">
      <alignment horizontal="left" vertical="top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5" fillId="0" borderId="0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left" vertical="top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Alignment="1" applyProtection="1">
      <alignment horizontal="right" vertical="center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165" fontId="22" fillId="0" borderId="44" xfId="2" applyNumberFormat="1" applyFont="1" applyFill="1" applyBorder="1" applyAlignment="1" applyProtection="1">
      <alignment horizontal="right" vertical="top" wrapText="1"/>
    </xf>
    <xf numFmtId="165" fontId="19" fillId="0" borderId="30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9" fillId="0" borderId="0" xfId="2" applyNumberFormat="1" applyFont="1" applyFill="1" applyBorder="1" applyAlignment="1" applyProtection="1">
      <alignment horizontal="right" vertical="top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horizontal="right" vertical="center"/>
    </xf>
    <xf numFmtId="165" fontId="0" fillId="0" borderId="0" xfId="0" applyNumberFormat="1" applyAlignment="1">
      <alignment horizontal="left" wrapText="1"/>
    </xf>
    <xf numFmtId="165" fontId="22" fillId="0" borderId="34" xfId="2" applyNumberFormat="1" applyFont="1" applyFill="1" applyBorder="1" applyAlignment="1" applyProtection="1">
      <alignment horizontal="right" vertical="top" wrapText="1"/>
    </xf>
    <xf numFmtId="0" fontId="21" fillId="0" borderId="7" xfId="0" applyFont="1" applyFill="1" applyBorder="1" applyAlignment="1">
      <alignment horizontal="left" vertical="top"/>
    </xf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3" fontId="19" fillId="0" borderId="5" xfId="0" applyNumberFormat="1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>
      <alignment horizontal="justify" vertical="center" wrapText="1"/>
    </xf>
    <xf numFmtId="0" fontId="19" fillId="0" borderId="5" xfId="0" applyFont="1" applyBorder="1"/>
    <xf numFmtId="0" fontId="19" fillId="0" borderId="5" xfId="0" applyFont="1" applyBorder="1" applyAlignment="1">
      <alignment vertical="top" wrapText="1"/>
    </xf>
    <xf numFmtId="167" fontId="19" fillId="0" borderId="5" xfId="2" applyNumberFormat="1" applyFont="1" applyBorder="1" applyAlignment="1">
      <alignment horizontal="center" vertical="top" wrapText="1"/>
    </xf>
    <xf numFmtId="171" fontId="19" fillId="0" borderId="5" xfId="2" applyNumberFormat="1" applyFont="1" applyBorder="1" applyAlignment="1">
      <alignment horizontal="center" vertical="top" wrapText="1"/>
    </xf>
    <xf numFmtId="172" fontId="19" fillId="0" borderId="5" xfId="2" applyNumberFormat="1" applyFont="1" applyBorder="1" applyAlignment="1">
      <alignment horizontal="center" vertical="top" wrapText="1"/>
    </xf>
    <xf numFmtId="167" fontId="19" fillId="0" borderId="1" xfId="2" applyNumberFormat="1" applyFont="1" applyBorder="1" applyAlignment="1">
      <alignment horizontal="center" vertical="top" wrapText="1"/>
    </xf>
    <xf numFmtId="172" fontId="19" fillId="0" borderId="1" xfId="2" applyNumberFormat="1" applyFont="1" applyBorder="1" applyAlignment="1">
      <alignment horizontal="center" vertical="top" wrapText="1"/>
    </xf>
    <xf numFmtId="171" fontId="19" fillId="0" borderId="3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5" fontId="21" fillId="0" borderId="7" xfId="0" applyNumberFormat="1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left" vertical="top" wrapText="1"/>
    </xf>
    <xf numFmtId="2" fontId="19" fillId="0" borderId="45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46" xfId="2" applyNumberFormat="1" applyFont="1" applyFill="1" applyBorder="1" applyAlignment="1" applyProtection="1">
      <alignment horizontal="right" vertical="top" wrapText="1"/>
    </xf>
    <xf numFmtId="2" fontId="19" fillId="0" borderId="47" xfId="2" applyNumberFormat="1" applyFont="1" applyFill="1" applyBorder="1" applyAlignment="1" applyProtection="1">
      <alignment horizontal="right" vertical="top" wrapText="1"/>
    </xf>
    <xf numFmtId="169" fontId="22" fillId="0" borderId="2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0" fontId="16" fillId="0" borderId="1" xfId="3" applyFont="1" applyFill="1" applyBorder="1" applyAlignment="1">
      <alignment horizontal="center" vertical="center"/>
    </xf>
    <xf numFmtId="0" fontId="27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/>
    <xf numFmtId="0" fontId="16" fillId="0" borderId="0" xfId="3" applyFont="1" applyFill="1" applyBorder="1"/>
    <xf numFmtId="165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9" fontId="18" fillId="0" borderId="1" xfId="7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5" xfId="2" applyNumberFormat="1" applyFont="1" applyBorder="1" applyAlignment="1">
      <alignment horizontal="center" vertical="top" wrapText="1"/>
    </xf>
    <xf numFmtId="9" fontId="19" fillId="0" borderId="1" xfId="2" applyNumberFormat="1" applyFont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65" fontId="18" fillId="0" borderId="36" xfId="0" applyNumberFormat="1" applyFont="1" applyFill="1" applyBorder="1" applyAlignment="1" applyProtection="1">
      <alignment horizontal="center" vertical="top" wrapText="1"/>
    </xf>
    <xf numFmtId="165" fontId="18" fillId="0" borderId="30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165" fontId="18" fillId="0" borderId="15" xfId="0" applyNumberFormat="1" applyFont="1" applyFill="1" applyBorder="1" applyAlignment="1" applyProtection="1">
      <alignment horizontal="center" vertical="top" wrapText="1"/>
    </xf>
    <xf numFmtId="165" fontId="18" fillId="0" borderId="35" xfId="0" applyNumberFormat="1" applyFont="1" applyFill="1" applyBorder="1" applyAlignment="1" applyProtection="1">
      <alignment horizontal="center" vertical="top" wrapText="1"/>
    </xf>
    <xf numFmtId="165" fontId="18" fillId="0" borderId="3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9" fillId="0" borderId="36" xfId="0" applyFont="1" applyFill="1" applyBorder="1" applyAlignment="1" applyProtection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9" xfId="0" applyFill="1" applyBorder="1"/>
    <xf numFmtId="0" fontId="0" fillId="0" borderId="0" xfId="0" applyFill="1"/>
    <xf numFmtId="0" fontId="0" fillId="0" borderId="15" xfId="0" applyFill="1" applyBorder="1"/>
    <xf numFmtId="0" fontId="21" fillId="0" borderId="1" xfId="0" applyFont="1" applyBorder="1" applyAlignment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0" xfId="0" applyFill="1" applyBorder="1"/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40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0" fillId="0" borderId="8" xfId="0" applyBorder="1"/>
    <xf numFmtId="0" fontId="23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19" fillId="0" borderId="6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19" fillId="0" borderId="1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31" xfId="0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0" fontId="27" fillId="0" borderId="10" xfId="3" applyFont="1" applyFill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1" fontId="16" fillId="0" borderId="10" xfId="3" applyNumberFormat="1" applyFont="1" applyFill="1" applyBorder="1" applyAlignment="1">
      <alignment horizontal="center" vertical="center" wrapText="1"/>
    </xf>
    <xf numFmtId="1" fontId="16" fillId="0" borderId="5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  <xf numFmtId="0" fontId="27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left" vertical="top" wrapText="1"/>
    </xf>
    <xf numFmtId="0" fontId="16" fillId="0" borderId="5" xfId="3" applyFont="1" applyFill="1" applyBorder="1" applyAlignment="1">
      <alignment horizontal="left" vertical="top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6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left" vertical="top" wrapText="1"/>
    </xf>
    <xf numFmtId="49" fontId="16" fillId="0" borderId="30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/>
    </xf>
    <xf numFmtId="9" fontId="16" fillId="0" borderId="1" xfId="7" applyFont="1" applyFill="1" applyBorder="1" applyAlignment="1">
      <alignment horizontal="center" vertical="center" wrapText="1"/>
    </xf>
    <xf numFmtId="1" fontId="29" fillId="0" borderId="1" xfId="3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29" fillId="0" borderId="10" xfId="3" applyFont="1" applyFill="1" applyBorder="1" applyAlignment="1">
      <alignment horizontal="center" vertical="center" wrapText="1"/>
    </xf>
    <xf numFmtId="2" fontId="29" fillId="0" borderId="10" xfId="3" applyNumberFormat="1" applyFont="1" applyFill="1" applyBorder="1" applyAlignment="1">
      <alignment horizontal="center" vertical="center" wrapText="1"/>
    </xf>
    <xf numFmtId="0" fontId="29" fillId="0" borderId="8" xfId="3" applyFont="1" applyFill="1" applyBorder="1" applyAlignment="1">
      <alignment horizontal="center" vertical="center" wrapText="1"/>
    </xf>
    <xf numFmtId="2" fontId="29" fillId="0" borderId="8" xfId="3" applyNumberFormat="1" applyFont="1" applyFill="1" applyBorder="1" applyAlignment="1">
      <alignment horizontal="center" vertical="center" wrapText="1"/>
    </xf>
    <xf numFmtId="0" fontId="29" fillId="0" borderId="5" xfId="3" applyFont="1" applyFill="1" applyBorder="1" applyAlignment="1">
      <alignment horizontal="center" vertical="center" wrapText="1"/>
    </xf>
    <xf numFmtId="2" fontId="29" fillId="0" borderId="5" xfId="3" applyNumberFormat="1" applyFont="1" applyFill="1" applyBorder="1" applyAlignment="1">
      <alignment horizontal="center" vertical="center" wrapText="1"/>
    </xf>
    <xf numFmtId="172" fontId="34" fillId="0" borderId="5" xfId="2" applyNumberFormat="1" applyFont="1" applyBorder="1" applyAlignment="1">
      <alignment horizontal="center" vertical="top" wrapText="1"/>
    </xf>
    <xf numFmtId="3" fontId="19" fillId="0" borderId="27" xfId="0" applyNumberFormat="1" applyFont="1" applyBorder="1" applyAlignment="1" applyProtection="1">
      <alignment horizontal="center" vertical="top" wrapText="1"/>
      <protection locked="0"/>
    </xf>
    <xf numFmtId="0" fontId="19" fillId="0" borderId="36" xfId="0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top" wrapText="1"/>
    </xf>
    <xf numFmtId="171" fontId="19" fillId="0" borderId="1" xfId="2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170" fontId="19" fillId="0" borderId="3" xfId="2" applyNumberFormat="1" applyFont="1" applyBorder="1" applyAlignment="1">
      <alignment horizontal="center" vertical="top" wrapText="1"/>
    </xf>
  </cellXfs>
  <cellStyles count="8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Процентный" xfId="7" builtinId="5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GIS\&#1048;&#1057;&#1054;&#1043;&#1044;_&#1054;&#1051;&#1044;\&#1041;&#1083;&#1072;&#1075;&#8203;&#1086;&#1091;&#1089;&#1090;&#8203;&#1088;&#1086;&#1081;&#1089;&#8203;&#1090;&#1074;&#1086;\&#1052;&#1091;&#1085;&#1080;&#1094;&#1080;&#1087;&#1072;&#1083;&#1100;&#1085;&#1072;&#1103;%20&#1087;&#1088;&#1086;&#1075;&#1088;&#1072;&#1084;&#1084;&#1072;\&#1054;&#1090;&#1095;&#1077;&#1090;&#1099;\&#1075;&#1088;&#1072;&#1092;&#1080;&#1082;%20&#1085;&#1072;%2001.01.2023\&#1043;&#1088;&#1072;&#1092;&#1080;&#1082;%20%20&#1085;&#1072;%2001.01.2023%20(&#1092;&#1082;&#1075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подпрограммам"/>
      <sheetName val="оценка эффективности"/>
      <sheetName val="Выполнение работ"/>
      <sheetName val="Финансирование "/>
      <sheetName val="Показатели"/>
      <sheetName val="Национальные проекты"/>
    </sheetNames>
    <sheetDataSet>
      <sheetData sheetId="0"/>
      <sheetData sheetId="1"/>
      <sheetData sheetId="2"/>
      <sheetData sheetId="3"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72" t="s">
        <v>39</v>
      </c>
      <c r="B1" s="273"/>
      <c r="C1" s="274" t="s">
        <v>40</v>
      </c>
      <c r="D1" s="266" t="s">
        <v>44</v>
      </c>
      <c r="E1" s="267"/>
      <c r="F1" s="268"/>
      <c r="G1" s="266" t="s">
        <v>17</v>
      </c>
      <c r="H1" s="267"/>
      <c r="I1" s="268"/>
      <c r="J1" s="266" t="s">
        <v>18</v>
      </c>
      <c r="K1" s="267"/>
      <c r="L1" s="268"/>
      <c r="M1" s="266" t="s">
        <v>22</v>
      </c>
      <c r="N1" s="267"/>
      <c r="O1" s="268"/>
      <c r="P1" s="269" t="s">
        <v>23</v>
      </c>
      <c r="Q1" s="270"/>
      <c r="R1" s="266" t="s">
        <v>24</v>
      </c>
      <c r="S1" s="267"/>
      <c r="T1" s="268"/>
      <c r="U1" s="266" t="s">
        <v>25</v>
      </c>
      <c r="V1" s="267"/>
      <c r="W1" s="268"/>
      <c r="X1" s="269" t="s">
        <v>26</v>
      </c>
      <c r="Y1" s="271"/>
      <c r="Z1" s="270"/>
      <c r="AA1" s="269" t="s">
        <v>27</v>
      </c>
      <c r="AB1" s="270"/>
      <c r="AC1" s="266" t="s">
        <v>28</v>
      </c>
      <c r="AD1" s="267"/>
      <c r="AE1" s="268"/>
      <c r="AF1" s="266" t="s">
        <v>29</v>
      </c>
      <c r="AG1" s="267"/>
      <c r="AH1" s="268"/>
      <c r="AI1" s="266" t="s">
        <v>30</v>
      </c>
      <c r="AJ1" s="267"/>
      <c r="AK1" s="268"/>
      <c r="AL1" s="269" t="s">
        <v>31</v>
      </c>
      <c r="AM1" s="270"/>
      <c r="AN1" s="266" t="s">
        <v>32</v>
      </c>
      <c r="AO1" s="267"/>
      <c r="AP1" s="268"/>
      <c r="AQ1" s="266" t="s">
        <v>33</v>
      </c>
      <c r="AR1" s="267"/>
      <c r="AS1" s="268"/>
      <c r="AT1" s="266" t="s">
        <v>34</v>
      </c>
      <c r="AU1" s="267"/>
      <c r="AV1" s="268"/>
    </row>
    <row r="2" spans="1:48" ht="39" customHeight="1">
      <c r="A2" s="273"/>
      <c r="B2" s="273"/>
      <c r="C2" s="27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74" t="s">
        <v>82</v>
      </c>
      <c r="B3" s="27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74"/>
      <c r="B4" s="27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4"/>
      <c r="B5" s="27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4"/>
      <c r="B6" s="27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4"/>
      <c r="B7" s="27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4"/>
      <c r="B8" s="27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4"/>
      <c r="B9" s="27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5" t="s">
        <v>57</v>
      </c>
      <c r="B1" s="275"/>
      <c r="C1" s="275"/>
      <c r="D1" s="275"/>
      <c r="E1" s="275"/>
    </row>
    <row r="2" spans="1:5">
      <c r="A2" s="12"/>
      <c r="B2" s="12"/>
      <c r="C2" s="12"/>
      <c r="D2" s="12"/>
      <c r="E2" s="12"/>
    </row>
    <row r="3" spans="1:5">
      <c r="A3" s="276" t="s">
        <v>129</v>
      </c>
      <c r="B3" s="276"/>
      <c r="C3" s="276"/>
      <c r="D3" s="276"/>
      <c r="E3" s="276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77" t="s">
        <v>78</v>
      </c>
      <c r="B26" s="277"/>
      <c r="C26" s="277"/>
      <c r="D26" s="277"/>
      <c r="E26" s="277"/>
    </row>
    <row r="27" spans="1:5">
      <c r="A27" s="28"/>
      <c r="B27" s="28"/>
      <c r="C27" s="28"/>
      <c r="D27" s="28"/>
      <c r="E27" s="28"/>
    </row>
    <row r="28" spans="1:5">
      <c r="A28" s="277" t="s">
        <v>79</v>
      </c>
      <c r="B28" s="277"/>
      <c r="C28" s="277"/>
      <c r="D28" s="277"/>
      <c r="E28" s="277"/>
    </row>
    <row r="29" spans="1:5">
      <c r="A29" s="277"/>
      <c r="B29" s="277"/>
      <c r="C29" s="277"/>
      <c r="D29" s="277"/>
      <c r="E29" s="27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00" t="s">
        <v>45</v>
      </c>
      <c r="C3" s="30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88" t="s">
        <v>1</v>
      </c>
      <c r="B5" s="283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88"/>
      <c r="B6" s="283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88"/>
      <c r="B7" s="283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88" t="s">
        <v>3</v>
      </c>
      <c r="B8" s="283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01" t="s">
        <v>204</v>
      </c>
      <c r="N8" s="302"/>
      <c r="O8" s="303"/>
      <c r="P8" s="56"/>
      <c r="Q8" s="56"/>
    </row>
    <row r="9" spans="1:256" ht="33.950000000000003" customHeight="1">
      <c r="A9" s="288"/>
      <c r="B9" s="283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88" t="s">
        <v>4</v>
      </c>
      <c r="B10" s="283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88"/>
      <c r="B11" s="283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88" t="s">
        <v>5</v>
      </c>
      <c r="B12" s="283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88"/>
      <c r="B13" s="283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88" t="s">
        <v>9</v>
      </c>
      <c r="B14" s="283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88"/>
      <c r="B15" s="283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84"/>
      <c r="AJ16" s="284"/>
      <c r="AK16" s="284"/>
      <c r="AZ16" s="284"/>
      <c r="BA16" s="284"/>
      <c r="BB16" s="284"/>
      <c r="BQ16" s="284"/>
      <c r="BR16" s="284"/>
      <c r="BS16" s="284"/>
      <c r="CH16" s="284"/>
      <c r="CI16" s="284"/>
      <c r="CJ16" s="284"/>
      <c r="CY16" s="284"/>
      <c r="CZ16" s="284"/>
      <c r="DA16" s="284"/>
      <c r="DP16" s="284"/>
      <c r="DQ16" s="284"/>
      <c r="DR16" s="284"/>
      <c r="EG16" s="284"/>
      <c r="EH16" s="284"/>
      <c r="EI16" s="284"/>
      <c r="EX16" s="284"/>
      <c r="EY16" s="284"/>
      <c r="EZ16" s="284"/>
      <c r="FO16" s="284"/>
      <c r="FP16" s="284"/>
      <c r="FQ16" s="284"/>
      <c r="GF16" s="284"/>
      <c r="GG16" s="284"/>
      <c r="GH16" s="284"/>
      <c r="GW16" s="284"/>
      <c r="GX16" s="284"/>
      <c r="GY16" s="284"/>
      <c r="HN16" s="284"/>
      <c r="HO16" s="284"/>
      <c r="HP16" s="284"/>
      <c r="IE16" s="284"/>
      <c r="IF16" s="284"/>
      <c r="IG16" s="284"/>
      <c r="IV16" s="284"/>
    </row>
    <row r="17" spans="1:17" ht="320.25" customHeight="1">
      <c r="A17" s="288" t="s">
        <v>6</v>
      </c>
      <c r="B17" s="283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88"/>
      <c r="B18" s="283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88" t="s">
        <v>7</v>
      </c>
      <c r="B19" s="283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88"/>
      <c r="B20" s="283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88" t="s">
        <v>8</v>
      </c>
      <c r="B21" s="283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88"/>
      <c r="B22" s="283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93" t="s">
        <v>14</v>
      </c>
      <c r="B23" s="289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94"/>
      <c r="B24" s="289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92" t="s">
        <v>15</v>
      </c>
      <c r="B25" s="289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92"/>
      <c r="B26" s="289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88" t="s">
        <v>93</v>
      </c>
      <c r="B31" s="283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88"/>
      <c r="B32" s="283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88" t="s">
        <v>95</v>
      </c>
      <c r="B34" s="283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88"/>
      <c r="B35" s="283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97" t="s">
        <v>97</v>
      </c>
      <c r="B36" s="290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98"/>
      <c r="B37" s="291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88" t="s">
        <v>99</v>
      </c>
      <c r="B39" s="283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85" t="s">
        <v>246</v>
      </c>
      <c r="I39" s="286"/>
      <c r="J39" s="286"/>
      <c r="K39" s="286"/>
      <c r="L39" s="286"/>
      <c r="M39" s="286"/>
      <c r="N39" s="286"/>
      <c r="O39" s="287"/>
      <c r="P39" s="55" t="s">
        <v>188</v>
      </c>
      <c r="Q39" s="56"/>
    </row>
    <row r="40" spans="1:17" ht="39.950000000000003" customHeight="1">
      <c r="A40" s="288" t="s">
        <v>10</v>
      </c>
      <c r="B40" s="283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88" t="s">
        <v>100</v>
      </c>
      <c r="B41" s="283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88"/>
      <c r="B42" s="283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88" t="s">
        <v>102</v>
      </c>
      <c r="B43" s="283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80" t="s">
        <v>191</v>
      </c>
      <c r="H43" s="281"/>
      <c r="I43" s="281"/>
      <c r="J43" s="281"/>
      <c r="K43" s="281"/>
      <c r="L43" s="281"/>
      <c r="M43" s="281"/>
      <c r="N43" s="281"/>
      <c r="O43" s="282"/>
      <c r="P43" s="56"/>
      <c r="Q43" s="56"/>
    </row>
    <row r="44" spans="1:17" ht="39.950000000000003" customHeight="1">
      <c r="A44" s="288"/>
      <c r="B44" s="283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88" t="s">
        <v>104</v>
      </c>
      <c r="B45" s="283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88" t="s">
        <v>12</v>
      </c>
      <c r="B46" s="283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95" t="s">
        <v>107</v>
      </c>
      <c r="B47" s="290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96"/>
      <c r="B48" s="291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95" t="s">
        <v>108</v>
      </c>
      <c r="B49" s="290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96"/>
      <c r="B50" s="291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88" t="s">
        <v>110</v>
      </c>
      <c r="B51" s="283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88"/>
      <c r="B52" s="283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88" t="s">
        <v>113</v>
      </c>
      <c r="B53" s="283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88"/>
      <c r="B54" s="283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88" t="s">
        <v>114</v>
      </c>
      <c r="B55" s="283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88"/>
      <c r="B56" s="283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88" t="s">
        <v>116</v>
      </c>
      <c r="B57" s="283" t="s">
        <v>117</v>
      </c>
      <c r="C57" s="53" t="s">
        <v>20</v>
      </c>
      <c r="D57" s="93" t="s">
        <v>234</v>
      </c>
      <c r="E57" s="92"/>
      <c r="F57" s="92" t="s">
        <v>235</v>
      </c>
      <c r="G57" s="304" t="s">
        <v>232</v>
      </c>
      <c r="H57" s="304"/>
      <c r="I57" s="92" t="s">
        <v>236</v>
      </c>
      <c r="J57" s="92" t="s">
        <v>237</v>
      </c>
      <c r="K57" s="301" t="s">
        <v>238</v>
      </c>
      <c r="L57" s="302"/>
      <c r="M57" s="302"/>
      <c r="N57" s="302"/>
      <c r="O57" s="303"/>
      <c r="P57" s="88" t="s">
        <v>198</v>
      </c>
      <c r="Q57" s="56"/>
    </row>
    <row r="58" spans="1:17" ht="39.950000000000003" customHeight="1">
      <c r="A58" s="288"/>
      <c r="B58" s="283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93" t="s">
        <v>119</v>
      </c>
      <c r="B59" s="293" t="s">
        <v>118</v>
      </c>
      <c r="C59" s="293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99"/>
      <c r="B60" s="299"/>
      <c r="C60" s="299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99"/>
      <c r="B61" s="299"/>
      <c r="C61" s="29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94"/>
      <c r="B62" s="29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88" t="s">
        <v>120</v>
      </c>
      <c r="B63" s="283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88"/>
      <c r="B64" s="283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92" t="s">
        <v>122</v>
      </c>
      <c r="B65" s="289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92"/>
      <c r="B66" s="289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88" t="s">
        <v>124</v>
      </c>
      <c r="B67" s="283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88"/>
      <c r="B68" s="283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95" t="s">
        <v>126</v>
      </c>
      <c r="B69" s="290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96"/>
      <c r="B70" s="291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78" t="s">
        <v>254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79" t="s">
        <v>215</v>
      </c>
      <c r="C79" s="279"/>
      <c r="D79" s="279"/>
      <c r="E79" s="27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5"/>
  <sheetViews>
    <sheetView tabSelected="1" topLeftCell="A8" zoomScaleNormal="100" zoomScaleSheetLayoutView="100" workbookViewId="0">
      <pane xSplit="7" ySplit="4" topLeftCell="H117" activePane="bottomRight" state="frozen"/>
      <selection activeCell="A8" sqref="A8"/>
      <selection pane="topRight" activeCell="H8" sqref="H8"/>
      <selection pane="bottomLeft" activeCell="A12" sqref="A12"/>
      <selection pane="bottomRight" activeCell="H19" sqref="H19"/>
    </sheetView>
  </sheetViews>
  <sheetFormatPr defaultColWidth="9.140625" defaultRowHeight="12.75"/>
  <cols>
    <col min="1" max="1" width="8" style="100" customWidth="1"/>
    <col min="2" max="2" width="29.28515625" style="100" customWidth="1"/>
    <col min="3" max="3" width="13.28515625" style="100" customWidth="1"/>
    <col min="4" max="4" width="20.7109375" style="104" customWidth="1"/>
    <col min="5" max="5" width="21.5703125" style="214" customWidth="1"/>
    <col min="6" max="6" width="15" style="214" customWidth="1"/>
    <col min="7" max="7" width="9.7109375" style="105" customWidth="1"/>
    <col min="8" max="8" width="12.28515625" style="100" customWidth="1"/>
    <col min="9" max="9" width="12.5703125" style="100" customWidth="1"/>
    <col min="10" max="10" width="6" style="100" customWidth="1"/>
    <col min="11" max="11" width="12.85546875" style="100" customWidth="1"/>
    <col min="12" max="12" width="15.85546875" style="100" customWidth="1"/>
    <col min="13" max="13" width="7" style="100" customWidth="1"/>
    <col min="14" max="14" width="11.5703125" style="100" customWidth="1"/>
    <col min="15" max="15" width="11.140625" style="100" customWidth="1"/>
    <col min="16" max="16" width="10.140625" style="100" customWidth="1"/>
    <col min="17" max="17" width="11" style="100" customWidth="1"/>
    <col min="18" max="18" width="8.7109375" style="100" customWidth="1"/>
    <col min="19" max="19" width="7" style="100" customWidth="1"/>
    <col min="20" max="20" width="11.42578125" style="100" customWidth="1"/>
    <col min="21" max="21" width="8.140625" style="100" customWidth="1"/>
    <col min="22" max="22" width="6.85546875" style="100" customWidth="1"/>
    <col min="23" max="23" width="13.5703125" style="100" customWidth="1"/>
    <col min="24" max="24" width="7.7109375" style="100" customWidth="1"/>
    <col min="25" max="25" width="7" style="100" customWidth="1"/>
    <col min="26" max="26" width="11.5703125" style="100" customWidth="1"/>
    <col min="27" max="27" width="5.85546875" style="100" customWidth="1"/>
    <col min="28" max="28" width="6.85546875" style="100" customWidth="1"/>
    <col min="29" max="29" width="10.42578125" style="100" customWidth="1"/>
    <col min="30" max="30" width="5.5703125" style="100" customWidth="1"/>
    <col min="31" max="31" width="7.5703125" style="100" customWidth="1"/>
    <col min="32" max="32" width="11.140625" style="100" customWidth="1"/>
    <col min="33" max="33" width="6" style="100" customWidth="1"/>
    <col min="34" max="34" width="8.7109375" style="100" customWidth="1"/>
    <col min="35" max="35" width="11.140625" style="100" customWidth="1"/>
    <col min="36" max="36" width="8" style="100" customWidth="1"/>
    <col min="37" max="37" width="6.85546875" style="100" customWidth="1"/>
    <col min="38" max="38" width="12.5703125" style="100" customWidth="1"/>
    <col min="39" max="39" width="5" style="100" customWidth="1"/>
    <col min="40" max="40" width="7.140625" style="100" customWidth="1"/>
    <col min="41" max="41" width="14.28515625" style="100" customWidth="1"/>
    <col min="42" max="42" width="8.7109375" style="100" customWidth="1"/>
    <col min="43" max="43" width="5.7109375" style="100" customWidth="1"/>
    <col min="44" max="44" width="26.140625" style="95" customWidth="1"/>
    <col min="45" max="16384" width="9.140625" style="95"/>
  </cols>
  <sheetData>
    <row r="1" spans="1:44" ht="144" customHeight="1">
      <c r="AN1" s="179"/>
      <c r="AO1" s="179"/>
      <c r="AP1" s="364" t="s">
        <v>317</v>
      </c>
      <c r="AQ1" s="365"/>
      <c r="AR1" s="365"/>
    </row>
    <row r="2" spans="1:44" ht="18.75">
      <c r="AR2" s="134" t="s">
        <v>271</v>
      </c>
    </row>
    <row r="3" spans="1:44" s="107" customFormat="1" ht="24" customHeight="1">
      <c r="A3" s="373" t="s">
        <v>305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</row>
    <row r="4" spans="1:44" s="96" customFormat="1" ht="17.25" customHeight="1">
      <c r="A4" s="374" t="s">
        <v>445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</row>
    <row r="5" spans="1:44" s="97" customFormat="1" ht="24" customHeight="1">
      <c r="A5" s="375" t="s">
        <v>262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</row>
    <row r="6" spans="1:44" s="97" customFormat="1" ht="24" customHeight="1">
      <c r="A6" s="338" t="s">
        <v>304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175"/>
      <c r="AK6" s="175"/>
      <c r="AL6" s="175"/>
      <c r="AM6" s="175"/>
      <c r="AN6" s="175"/>
      <c r="AO6" s="175"/>
      <c r="AP6" s="175"/>
      <c r="AQ6" s="175"/>
      <c r="AR6" s="175"/>
    </row>
    <row r="7" spans="1:44" ht="13.5" thickBot="1">
      <c r="A7" s="376"/>
      <c r="B7" s="376"/>
      <c r="C7" s="376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109"/>
      <c r="AK7" s="109"/>
      <c r="AL7" s="95"/>
      <c r="AM7" s="95"/>
      <c r="AN7" s="95"/>
      <c r="AO7" s="95"/>
      <c r="AP7" s="95"/>
      <c r="AQ7" s="95"/>
      <c r="AR7" s="98" t="s">
        <v>257</v>
      </c>
    </row>
    <row r="8" spans="1:44" ht="15" customHeight="1">
      <c r="A8" s="355" t="s">
        <v>0</v>
      </c>
      <c r="B8" s="358" t="s">
        <v>314</v>
      </c>
      <c r="C8" s="358" t="s">
        <v>259</v>
      </c>
      <c r="D8" s="314" t="s">
        <v>40</v>
      </c>
      <c r="E8" s="314" t="s">
        <v>256</v>
      </c>
      <c r="F8" s="314"/>
      <c r="G8" s="314"/>
      <c r="H8" s="307" t="s">
        <v>255</v>
      </c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61" t="s">
        <v>298</v>
      </c>
    </row>
    <row r="9" spans="1:44" ht="28.5" customHeight="1">
      <c r="A9" s="356"/>
      <c r="B9" s="359"/>
      <c r="C9" s="359"/>
      <c r="D9" s="314"/>
      <c r="E9" s="314" t="s">
        <v>319</v>
      </c>
      <c r="F9" s="314" t="s">
        <v>277</v>
      </c>
      <c r="G9" s="347" t="s">
        <v>19</v>
      </c>
      <c r="H9" s="307" t="s">
        <v>17</v>
      </c>
      <c r="I9" s="307"/>
      <c r="J9" s="307"/>
      <c r="K9" s="307" t="s">
        <v>18</v>
      </c>
      <c r="L9" s="307"/>
      <c r="M9" s="307"/>
      <c r="N9" s="307" t="s">
        <v>22</v>
      </c>
      <c r="O9" s="307"/>
      <c r="P9" s="307"/>
      <c r="Q9" s="307" t="s">
        <v>24</v>
      </c>
      <c r="R9" s="307"/>
      <c r="S9" s="307"/>
      <c r="T9" s="307" t="s">
        <v>25</v>
      </c>
      <c r="U9" s="307"/>
      <c r="V9" s="307"/>
      <c r="W9" s="307" t="s">
        <v>26</v>
      </c>
      <c r="X9" s="307"/>
      <c r="Y9" s="307"/>
      <c r="Z9" s="307" t="s">
        <v>28</v>
      </c>
      <c r="AA9" s="307"/>
      <c r="AB9" s="346"/>
      <c r="AC9" s="307" t="s">
        <v>29</v>
      </c>
      <c r="AD9" s="307"/>
      <c r="AE9" s="346"/>
      <c r="AF9" s="307" t="s">
        <v>30</v>
      </c>
      <c r="AG9" s="307"/>
      <c r="AH9" s="346"/>
      <c r="AI9" s="307" t="s">
        <v>32</v>
      </c>
      <c r="AJ9" s="307"/>
      <c r="AK9" s="346"/>
      <c r="AL9" s="307" t="s">
        <v>33</v>
      </c>
      <c r="AM9" s="307"/>
      <c r="AN9" s="346"/>
      <c r="AO9" s="307" t="s">
        <v>34</v>
      </c>
      <c r="AP9" s="307"/>
      <c r="AQ9" s="307"/>
      <c r="AR9" s="362"/>
    </row>
    <row r="10" spans="1:44" ht="40.9" customHeight="1">
      <c r="A10" s="357"/>
      <c r="B10" s="360"/>
      <c r="C10" s="360"/>
      <c r="D10" s="314"/>
      <c r="E10" s="314"/>
      <c r="F10" s="314"/>
      <c r="G10" s="347"/>
      <c r="H10" s="199" t="s">
        <v>20</v>
      </c>
      <c r="I10" s="199" t="s">
        <v>21</v>
      </c>
      <c r="J10" s="204" t="s">
        <v>19</v>
      </c>
      <c r="K10" s="199" t="s">
        <v>20</v>
      </c>
      <c r="L10" s="199" t="s">
        <v>21</v>
      </c>
      <c r="M10" s="204" t="s">
        <v>19</v>
      </c>
      <c r="N10" s="199" t="s">
        <v>20</v>
      </c>
      <c r="O10" s="199" t="s">
        <v>21</v>
      </c>
      <c r="P10" s="204" t="s">
        <v>19</v>
      </c>
      <c r="Q10" s="199" t="s">
        <v>20</v>
      </c>
      <c r="R10" s="199" t="s">
        <v>21</v>
      </c>
      <c r="S10" s="204" t="s">
        <v>19</v>
      </c>
      <c r="T10" s="199" t="s">
        <v>20</v>
      </c>
      <c r="U10" s="199" t="s">
        <v>21</v>
      </c>
      <c r="V10" s="204" t="s">
        <v>19</v>
      </c>
      <c r="W10" s="199" t="s">
        <v>20</v>
      </c>
      <c r="X10" s="199" t="s">
        <v>21</v>
      </c>
      <c r="Y10" s="204" t="s">
        <v>19</v>
      </c>
      <c r="Z10" s="199" t="s">
        <v>20</v>
      </c>
      <c r="AA10" s="199" t="s">
        <v>21</v>
      </c>
      <c r="AB10" s="204" t="s">
        <v>19</v>
      </c>
      <c r="AC10" s="199" t="s">
        <v>20</v>
      </c>
      <c r="AD10" s="199" t="s">
        <v>21</v>
      </c>
      <c r="AE10" s="204" t="s">
        <v>19</v>
      </c>
      <c r="AF10" s="199" t="s">
        <v>20</v>
      </c>
      <c r="AG10" s="199" t="s">
        <v>21</v>
      </c>
      <c r="AH10" s="204" t="s">
        <v>19</v>
      </c>
      <c r="AI10" s="199" t="s">
        <v>20</v>
      </c>
      <c r="AJ10" s="199" t="s">
        <v>21</v>
      </c>
      <c r="AK10" s="204" t="s">
        <v>19</v>
      </c>
      <c r="AL10" s="199" t="s">
        <v>20</v>
      </c>
      <c r="AM10" s="199" t="s">
        <v>21</v>
      </c>
      <c r="AN10" s="204" t="s">
        <v>19</v>
      </c>
      <c r="AO10" s="199" t="s">
        <v>20</v>
      </c>
      <c r="AP10" s="199" t="s">
        <v>21</v>
      </c>
      <c r="AQ10" s="204" t="s">
        <v>19</v>
      </c>
      <c r="AR10" s="363"/>
    </row>
    <row r="11" spans="1:44" s="99" customFormat="1" ht="16.5" thickBot="1">
      <c r="A11" s="121">
        <v>1</v>
      </c>
      <c r="B11" s="122">
        <v>2</v>
      </c>
      <c r="C11" s="122">
        <v>3</v>
      </c>
      <c r="D11" s="205">
        <v>4</v>
      </c>
      <c r="E11" s="206">
        <v>5</v>
      </c>
      <c r="F11" s="206">
        <v>6</v>
      </c>
      <c r="G11" s="206">
        <v>7</v>
      </c>
      <c r="H11" s="205">
        <v>8</v>
      </c>
      <c r="I11" s="205">
        <v>9</v>
      </c>
      <c r="J11" s="206">
        <v>10</v>
      </c>
      <c r="K11" s="205">
        <v>11</v>
      </c>
      <c r="L11" s="205">
        <v>12</v>
      </c>
      <c r="M11" s="206">
        <v>13</v>
      </c>
      <c r="N11" s="205">
        <v>14</v>
      </c>
      <c r="O11" s="205">
        <v>15</v>
      </c>
      <c r="P11" s="206">
        <v>16</v>
      </c>
      <c r="Q11" s="205">
        <v>17</v>
      </c>
      <c r="R11" s="205">
        <v>18</v>
      </c>
      <c r="S11" s="206">
        <v>19</v>
      </c>
      <c r="T11" s="205">
        <v>20</v>
      </c>
      <c r="U11" s="205">
        <v>21</v>
      </c>
      <c r="V11" s="206">
        <v>22</v>
      </c>
      <c r="W11" s="205">
        <v>23</v>
      </c>
      <c r="X11" s="205">
        <v>24</v>
      </c>
      <c r="Y11" s="206">
        <v>25</v>
      </c>
      <c r="Z11" s="205">
        <v>26</v>
      </c>
      <c r="AA11" s="205">
        <v>24</v>
      </c>
      <c r="AB11" s="206">
        <v>28</v>
      </c>
      <c r="AC11" s="205">
        <v>29</v>
      </c>
      <c r="AD11" s="205">
        <v>30</v>
      </c>
      <c r="AE11" s="206">
        <v>31</v>
      </c>
      <c r="AF11" s="205">
        <v>32</v>
      </c>
      <c r="AG11" s="205">
        <v>33</v>
      </c>
      <c r="AH11" s="206">
        <v>34</v>
      </c>
      <c r="AI11" s="205">
        <v>35</v>
      </c>
      <c r="AJ11" s="205">
        <v>36</v>
      </c>
      <c r="AK11" s="206">
        <v>37</v>
      </c>
      <c r="AL11" s="205">
        <v>38</v>
      </c>
      <c r="AM11" s="205">
        <v>39</v>
      </c>
      <c r="AN11" s="206">
        <v>40</v>
      </c>
      <c r="AO11" s="205">
        <v>41</v>
      </c>
      <c r="AP11" s="205">
        <v>42</v>
      </c>
      <c r="AQ11" s="206">
        <v>43</v>
      </c>
      <c r="AR11" s="133">
        <v>44</v>
      </c>
    </row>
    <row r="12" spans="1:44" ht="19.7" customHeight="1">
      <c r="A12" s="348" t="s">
        <v>276</v>
      </c>
      <c r="B12" s="349"/>
      <c r="C12" s="350"/>
      <c r="D12" s="213" t="s">
        <v>258</v>
      </c>
      <c r="E12" s="215">
        <f>SUM(E13:E15)</f>
        <v>591998.54448000004</v>
      </c>
      <c r="F12" s="215">
        <f>SUM(F13:F15)</f>
        <v>161909.87215000004</v>
      </c>
      <c r="G12" s="127">
        <f>F12/E12*100</f>
        <v>27.349707809200531</v>
      </c>
      <c r="H12" s="127">
        <f>SUM(H13:H15)</f>
        <v>38929.160000000003</v>
      </c>
      <c r="I12" s="127">
        <f t="shared" ref="I12:AQ12" si="0">SUM(I13:I15)</f>
        <v>38929.160000000003</v>
      </c>
      <c r="J12" s="127">
        <f t="shared" si="0"/>
        <v>0</v>
      </c>
      <c r="K12" s="127">
        <f t="shared" si="0"/>
        <v>100749.33787000002</v>
      </c>
      <c r="L12" s="127">
        <f t="shared" si="0"/>
        <v>100749.33787000002</v>
      </c>
      <c r="M12" s="127">
        <f t="shared" si="0"/>
        <v>0</v>
      </c>
      <c r="N12" s="127">
        <f t="shared" si="0"/>
        <v>22231.52778</v>
      </c>
      <c r="O12" s="127">
        <f t="shared" si="0"/>
        <v>22231.37428</v>
      </c>
      <c r="P12" s="127">
        <f t="shared" si="0"/>
        <v>9</v>
      </c>
      <c r="Q12" s="127">
        <f t="shared" si="0"/>
        <v>75974.257370000007</v>
      </c>
      <c r="R12" s="127">
        <f t="shared" si="0"/>
        <v>0</v>
      </c>
      <c r="S12" s="127">
        <f t="shared" si="0"/>
        <v>0</v>
      </c>
      <c r="T12" s="127">
        <f t="shared" si="0"/>
        <v>14619.618569999999</v>
      </c>
      <c r="U12" s="127">
        <f t="shared" si="0"/>
        <v>0</v>
      </c>
      <c r="V12" s="127">
        <f t="shared" si="0"/>
        <v>0</v>
      </c>
      <c r="W12" s="127">
        <f t="shared" si="0"/>
        <v>44705.75</v>
      </c>
      <c r="X12" s="127">
        <f t="shared" si="0"/>
        <v>0</v>
      </c>
      <c r="Y12" s="127">
        <f t="shared" si="0"/>
        <v>0</v>
      </c>
      <c r="Z12" s="127">
        <f t="shared" si="0"/>
        <v>10743.98926</v>
      </c>
      <c r="AA12" s="127">
        <f t="shared" si="0"/>
        <v>0</v>
      </c>
      <c r="AB12" s="127">
        <f t="shared" si="0"/>
        <v>0</v>
      </c>
      <c r="AC12" s="127">
        <f t="shared" si="0"/>
        <v>9158</v>
      </c>
      <c r="AD12" s="127">
        <f t="shared" si="0"/>
        <v>0</v>
      </c>
      <c r="AE12" s="127">
        <f t="shared" si="0"/>
        <v>0</v>
      </c>
      <c r="AF12" s="127">
        <f t="shared" si="0"/>
        <v>84244.567849999992</v>
      </c>
      <c r="AG12" s="127">
        <f t="shared" si="0"/>
        <v>0</v>
      </c>
      <c r="AH12" s="127">
        <f t="shared" si="0"/>
        <v>0</v>
      </c>
      <c r="AI12" s="127">
        <f t="shared" si="0"/>
        <v>53498.225359999997</v>
      </c>
      <c r="AJ12" s="127">
        <f t="shared" si="0"/>
        <v>0</v>
      </c>
      <c r="AK12" s="127">
        <f t="shared" si="0"/>
        <v>0</v>
      </c>
      <c r="AL12" s="127">
        <f t="shared" si="0"/>
        <v>73025.517659999998</v>
      </c>
      <c r="AM12" s="127">
        <f t="shared" si="0"/>
        <v>0</v>
      </c>
      <c r="AN12" s="127">
        <f t="shared" si="0"/>
        <v>0</v>
      </c>
      <c r="AO12" s="127">
        <f t="shared" si="0"/>
        <v>64118.59276</v>
      </c>
      <c r="AP12" s="127">
        <f t="shared" si="0"/>
        <v>0</v>
      </c>
      <c r="AQ12" s="127">
        <f t="shared" si="0"/>
        <v>0</v>
      </c>
      <c r="AR12" s="371"/>
    </row>
    <row r="13" spans="1:44" ht="30.75" customHeight="1">
      <c r="A13" s="351"/>
      <c r="B13" s="352"/>
      <c r="C13" s="352"/>
      <c r="D13" s="146" t="s">
        <v>37</v>
      </c>
      <c r="E13" s="216">
        <f t="shared" ref="E13:E15" si="1">H13+K13+N13+Q13+T13+W13+Z13+AC13+AF13+AI13+AL13+AO13</f>
        <v>5461.8</v>
      </c>
      <c r="F13" s="216">
        <f t="shared" ref="F13:F15" si="2">I13+L13+O13+R13+U13+X13+AA13+AD13+AG13+AJ13+AM13+AP13</f>
        <v>119.01425999999999</v>
      </c>
      <c r="G13" s="127">
        <f t="shared" ref="G13:G15" si="3">F13/E13*100</f>
        <v>2.1790299901131491</v>
      </c>
      <c r="H13" s="123">
        <f>H78+H103+H124+H133+H230+H247+H272+H297</f>
        <v>0</v>
      </c>
      <c r="I13" s="123">
        <f t="shared" ref="I13:AQ13" si="4">I78+I103+I124+I133+I230+I247+I272+I297</f>
        <v>0</v>
      </c>
      <c r="J13" s="123">
        <f t="shared" si="4"/>
        <v>0</v>
      </c>
      <c r="K13" s="123">
        <f t="shared" si="4"/>
        <v>119.01425999999999</v>
      </c>
      <c r="L13" s="123">
        <f t="shared" si="4"/>
        <v>119.01425999999999</v>
      </c>
      <c r="M13" s="123">
        <f t="shared" si="4"/>
        <v>0</v>
      </c>
      <c r="N13" s="123">
        <f t="shared" si="4"/>
        <v>0</v>
      </c>
      <c r="O13" s="123">
        <f t="shared" si="4"/>
        <v>0</v>
      </c>
      <c r="P13" s="123">
        <f t="shared" si="4"/>
        <v>0</v>
      </c>
      <c r="Q13" s="123">
        <f t="shared" si="4"/>
        <v>0</v>
      </c>
      <c r="R13" s="123">
        <f t="shared" si="4"/>
        <v>0</v>
      </c>
      <c r="S13" s="123">
        <f t="shared" si="4"/>
        <v>0</v>
      </c>
      <c r="T13" s="123">
        <f t="shared" si="4"/>
        <v>84.985740000000007</v>
      </c>
      <c r="U13" s="123">
        <f t="shared" si="4"/>
        <v>0</v>
      </c>
      <c r="V13" s="123">
        <f t="shared" si="4"/>
        <v>0</v>
      </c>
      <c r="W13" s="123">
        <f t="shared" si="4"/>
        <v>0</v>
      </c>
      <c r="X13" s="123">
        <f t="shared" si="4"/>
        <v>0</v>
      </c>
      <c r="Y13" s="123">
        <f t="shared" si="4"/>
        <v>0</v>
      </c>
      <c r="Z13" s="123">
        <f t="shared" si="4"/>
        <v>0</v>
      </c>
      <c r="AA13" s="123">
        <f t="shared" si="4"/>
        <v>0</v>
      </c>
      <c r="AB13" s="123">
        <f t="shared" si="4"/>
        <v>0</v>
      </c>
      <c r="AC13" s="123">
        <f t="shared" si="4"/>
        <v>0</v>
      </c>
      <c r="AD13" s="123">
        <f t="shared" si="4"/>
        <v>0</v>
      </c>
      <c r="AE13" s="123">
        <f t="shared" si="4"/>
        <v>0</v>
      </c>
      <c r="AF13" s="123">
        <f t="shared" si="4"/>
        <v>5257.8</v>
      </c>
      <c r="AG13" s="123">
        <f t="shared" si="4"/>
        <v>0</v>
      </c>
      <c r="AH13" s="123">
        <f t="shared" si="4"/>
        <v>0</v>
      </c>
      <c r="AI13" s="123">
        <f t="shared" si="4"/>
        <v>0</v>
      </c>
      <c r="AJ13" s="123">
        <f t="shared" si="4"/>
        <v>0</v>
      </c>
      <c r="AK13" s="123">
        <f t="shared" si="4"/>
        <v>0</v>
      </c>
      <c r="AL13" s="123">
        <f t="shared" si="4"/>
        <v>0</v>
      </c>
      <c r="AM13" s="123">
        <f t="shared" si="4"/>
        <v>0</v>
      </c>
      <c r="AN13" s="123">
        <f t="shared" si="4"/>
        <v>0</v>
      </c>
      <c r="AO13" s="123">
        <f t="shared" si="4"/>
        <v>0</v>
      </c>
      <c r="AP13" s="123">
        <f t="shared" si="4"/>
        <v>0</v>
      </c>
      <c r="AQ13" s="123">
        <f t="shared" si="4"/>
        <v>0</v>
      </c>
      <c r="AR13" s="322"/>
    </row>
    <row r="14" spans="1:44" ht="33.6" customHeight="1">
      <c r="A14" s="351"/>
      <c r="B14" s="352"/>
      <c r="C14" s="352"/>
      <c r="D14" s="146" t="s">
        <v>2</v>
      </c>
      <c r="E14" s="216">
        <f t="shared" si="1"/>
        <v>250056.79996</v>
      </c>
      <c r="F14" s="216">
        <f>I14+L14+O14+R14+U14+X14+AA14+AD14+AG14+AJ14+AM14+AP14</f>
        <v>19960.97077</v>
      </c>
      <c r="G14" s="127">
        <f t="shared" si="3"/>
        <v>7.9825746683125711</v>
      </c>
      <c r="H14" s="123">
        <f t="shared" ref="H14:AQ14" si="5">H79+H104+H125+H134+H231+H248+H273+H298</f>
        <v>0</v>
      </c>
      <c r="I14" s="123">
        <f t="shared" si="5"/>
        <v>0</v>
      </c>
      <c r="J14" s="123">
        <f t="shared" si="5"/>
        <v>0</v>
      </c>
      <c r="K14" s="123">
        <f t="shared" si="5"/>
        <v>7485.4779699999999</v>
      </c>
      <c r="L14" s="123">
        <f t="shared" si="5"/>
        <v>7485.4779699999999</v>
      </c>
      <c r="M14" s="123">
        <f t="shared" si="5"/>
        <v>0</v>
      </c>
      <c r="N14" s="123">
        <f t="shared" si="5"/>
        <v>12475.4928</v>
      </c>
      <c r="O14" s="123">
        <f>O79+O104+O125+O134+O231+O248+O273+O298</f>
        <v>12475.4928</v>
      </c>
      <c r="P14" s="123">
        <f t="shared" si="5"/>
        <v>3</v>
      </c>
      <c r="Q14" s="123">
        <f t="shared" si="5"/>
        <v>5788</v>
      </c>
      <c r="R14" s="123">
        <f t="shared" si="5"/>
        <v>0</v>
      </c>
      <c r="S14" s="123">
        <f t="shared" si="5"/>
        <v>0</v>
      </c>
      <c r="T14" s="123">
        <f t="shared" si="5"/>
        <v>7689.5208999999995</v>
      </c>
      <c r="U14" s="123">
        <f t="shared" si="5"/>
        <v>0</v>
      </c>
      <c r="V14" s="123">
        <f t="shared" si="5"/>
        <v>0</v>
      </c>
      <c r="W14" s="123">
        <f t="shared" si="5"/>
        <v>37425.497499999998</v>
      </c>
      <c r="X14" s="123">
        <f t="shared" si="5"/>
        <v>0</v>
      </c>
      <c r="Y14" s="123">
        <f t="shared" si="5"/>
        <v>0</v>
      </c>
      <c r="Z14" s="123">
        <f t="shared" si="5"/>
        <v>5788</v>
      </c>
      <c r="AA14" s="123">
        <f t="shared" si="5"/>
        <v>0</v>
      </c>
      <c r="AB14" s="123">
        <f t="shared" si="5"/>
        <v>0</v>
      </c>
      <c r="AC14" s="123">
        <f t="shared" si="5"/>
        <v>5788</v>
      </c>
      <c r="AD14" s="123">
        <f t="shared" si="5"/>
        <v>0</v>
      </c>
      <c r="AE14" s="123">
        <f t="shared" si="5"/>
        <v>0</v>
      </c>
      <c r="AF14" s="123">
        <f t="shared" si="5"/>
        <v>30234.300000000003</v>
      </c>
      <c r="AG14" s="123">
        <f t="shared" si="5"/>
        <v>0</v>
      </c>
      <c r="AH14" s="123">
        <f t="shared" si="5"/>
        <v>0</v>
      </c>
      <c r="AI14" s="123">
        <f>AI79+AI104+AI125+AI134+AI231+AI248+AI273+AI298</f>
        <v>45250.800539999997</v>
      </c>
      <c r="AJ14" s="123">
        <f t="shared" si="5"/>
        <v>0</v>
      </c>
      <c r="AK14" s="123">
        <f t="shared" si="5"/>
        <v>0</v>
      </c>
      <c r="AL14" s="123">
        <f>AL79+AL104+AL125+AL134+AL231+AL248+AL273+AL298</f>
        <v>52668.908869999999</v>
      </c>
      <c r="AM14" s="123">
        <f t="shared" si="5"/>
        <v>0</v>
      </c>
      <c r="AN14" s="123">
        <f t="shared" si="5"/>
        <v>0</v>
      </c>
      <c r="AO14" s="123">
        <f>AO79+AO104+AO125+AO134+AO231+AO248+AO273+AO298</f>
        <v>39462.801379999997</v>
      </c>
      <c r="AP14" s="123">
        <f t="shared" si="5"/>
        <v>0</v>
      </c>
      <c r="AQ14" s="123">
        <f t="shared" si="5"/>
        <v>0</v>
      </c>
      <c r="AR14" s="322"/>
    </row>
    <row r="15" spans="1:44" ht="15.75">
      <c r="A15" s="351"/>
      <c r="B15" s="352"/>
      <c r="C15" s="352"/>
      <c r="D15" s="198" t="s">
        <v>43</v>
      </c>
      <c r="E15" s="216">
        <f t="shared" si="1"/>
        <v>336479.94452000008</v>
      </c>
      <c r="F15" s="216">
        <f t="shared" si="2"/>
        <v>141829.88712000003</v>
      </c>
      <c r="G15" s="127">
        <f t="shared" si="3"/>
        <v>42.151067078403479</v>
      </c>
      <c r="H15" s="123">
        <f t="shared" ref="H15:AQ15" si="6">H80+H105+H126+H135+H232+H249+H274+H299</f>
        <v>38929.160000000003</v>
      </c>
      <c r="I15" s="123">
        <f t="shared" si="6"/>
        <v>38929.160000000003</v>
      </c>
      <c r="J15" s="123">
        <f t="shared" si="6"/>
        <v>0</v>
      </c>
      <c r="K15" s="123">
        <f t="shared" si="6"/>
        <v>93144.845640000014</v>
      </c>
      <c r="L15" s="123">
        <f t="shared" si="6"/>
        <v>93144.845640000014</v>
      </c>
      <c r="M15" s="123">
        <f t="shared" si="6"/>
        <v>0</v>
      </c>
      <c r="N15" s="123">
        <f t="shared" si="6"/>
        <v>9756.0349800000004</v>
      </c>
      <c r="O15" s="123">
        <f t="shared" si="6"/>
        <v>9755.88148</v>
      </c>
      <c r="P15" s="123">
        <f t="shared" si="6"/>
        <v>6</v>
      </c>
      <c r="Q15" s="123">
        <f t="shared" si="6"/>
        <v>70186.257370000007</v>
      </c>
      <c r="R15" s="123">
        <f t="shared" si="6"/>
        <v>0</v>
      </c>
      <c r="S15" s="123">
        <f t="shared" si="6"/>
        <v>0</v>
      </c>
      <c r="T15" s="123">
        <f t="shared" si="6"/>
        <v>6845.11193</v>
      </c>
      <c r="U15" s="123">
        <f t="shared" si="6"/>
        <v>0</v>
      </c>
      <c r="V15" s="123">
        <f t="shared" si="6"/>
        <v>0</v>
      </c>
      <c r="W15" s="123">
        <f t="shared" si="6"/>
        <v>7280.2525000000005</v>
      </c>
      <c r="X15" s="123">
        <f t="shared" si="6"/>
        <v>0</v>
      </c>
      <c r="Y15" s="123">
        <f t="shared" si="6"/>
        <v>0</v>
      </c>
      <c r="Z15" s="123">
        <f t="shared" si="6"/>
        <v>4955.9892600000003</v>
      </c>
      <c r="AA15" s="123">
        <f t="shared" si="6"/>
        <v>0</v>
      </c>
      <c r="AB15" s="123">
        <f t="shared" si="6"/>
        <v>0</v>
      </c>
      <c r="AC15" s="123">
        <f t="shared" si="6"/>
        <v>3370</v>
      </c>
      <c r="AD15" s="123">
        <f t="shared" si="6"/>
        <v>0</v>
      </c>
      <c r="AE15" s="123">
        <f t="shared" si="6"/>
        <v>0</v>
      </c>
      <c r="AF15" s="123">
        <f t="shared" si="6"/>
        <v>48752.467849999994</v>
      </c>
      <c r="AG15" s="123">
        <f t="shared" si="6"/>
        <v>0</v>
      </c>
      <c r="AH15" s="123">
        <f t="shared" si="6"/>
        <v>0</v>
      </c>
      <c r="AI15" s="123">
        <f t="shared" si="6"/>
        <v>8247.4248200000002</v>
      </c>
      <c r="AJ15" s="123">
        <f t="shared" si="6"/>
        <v>0</v>
      </c>
      <c r="AK15" s="123">
        <f t="shared" si="6"/>
        <v>0</v>
      </c>
      <c r="AL15" s="123">
        <f t="shared" si="6"/>
        <v>20356.608790000002</v>
      </c>
      <c r="AM15" s="123">
        <f t="shared" si="6"/>
        <v>0</v>
      </c>
      <c r="AN15" s="123">
        <f t="shared" si="6"/>
        <v>0</v>
      </c>
      <c r="AO15" s="123">
        <f t="shared" si="6"/>
        <v>24655.791380000002</v>
      </c>
      <c r="AP15" s="123">
        <f t="shared" si="6"/>
        <v>0</v>
      </c>
      <c r="AQ15" s="123">
        <f t="shared" si="6"/>
        <v>0</v>
      </c>
      <c r="AR15" s="322"/>
    </row>
    <row r="16" spans="1:44" ht="30.75" customHeight="1">
      <c r="A16" s="353" t="s">
        <v>311</v>
      </c>
      <c r="B16" s="341"/>
      <c r="C16" s="342"/>
      <c r="D16" s="126" t="s">
        <v>41</v>
      </c>
      <c r="E16" s="215">
        <f>SUM(E17:E19)</f>
        <v>30890.80832</v>
      </c>
      <c r="F16" s="215">
        <f>SUM(F17:F19)</f>
        <v>0</v>
      </c>
      <c r="G16" s="127">
        <f>F16/E16*100</f>
        <v>0</v>
      </c>
      <c r="H16" s="127">
        <f>SUM(H17:H19)</f>
        <v>0</v>
      </c>
      <c r="I16" s="127">
        <f t="shared" ref="I16:AQ16" si="7">SUM(I17:I19)</f>
        <v>0</v>
      </c>
      <c r="J16" s="127">
        <f t="shared" si="7"/>
        <v>0</v>
      </c>
      <c r="K16" s="127">
        <f t="shared" si="7"/>
        <v>0</v>
      </c>
      <c r="L16" s="127">
        <f t="shared" si="7"/>
        <v>0</v>
      </c>
      <c r="M16" s="127">
        <f t="shared" si="7"/>
        <v>0</v>
      </c>
      <c r="N16" s="127">
        <f t="shared" si="7"/>
        <v>0</v>
      </c>
      <c r="O16" s="127">
        <f t="shared" si="7"/>
        <v>0</v>
      </c>
      <c r="P16" s="127">
        <f t="shared" si="7"/>
        <v>0</v>
      </c>
      <c r="Q16" s="127">
        <f t="shared" si="7"/>
        <v>0</v>
      </c>
      <c r="R16" s="127">
        <f t="shared" si="7"/>
        <v>0</v>
      </c>
      <c r="S16" s="127">
        <f t="shared" si="7"/>
        <v>0</v>
      </c>
      <c r="T16" s="127">
        <f t="shared" si="7"/>
        <v>418.03769999999997</v>
      </c>
      <c r="U16" s="127">
        <f t="shared" si="7"/>
        <v>0</v>
      </c>
      <c r="V16" s="127">
        <f t="shared" si="7"/>
        <v>0</v>
      </c>
      <c r="W16" s="127">
        <f t="shared" si="7"/>
        <v>0</v>
      </c>
      <c r="X16" s="127">
        <f t="shared" si="7"/>
        <v>0</v>
      </c>
      <c r="Y16" s="127">
        <f t="shared" si="7"/>
        <v>0</v>
      </c>
      <c r="Z16" s="127">
        <f t="shared" si="7"/>
        <v>1585.9892600000001</v>
      </c>
      <c r="AA16" s="127">
        <f t="shared" si="7"/>
        <v>0</v>
      </c>
      <c r="AB16" s="127">
        <f t="shared" si="7"/>
        <v>0</v>
      </c>
      <c r="AC16" s="127">
        <f t="shared" si="7"/>
        <v>0</v>
      </c>
      <c r="AD16" s="127">
        <f t="shared" si="7"/>
        <v>0</v>
      </c>
      <c r="AE16" s="127">
        <f t="shared" si="7"/>
        <v>0</v>
      </c>
      <c r="AF16" s="127">
        <f t="shared" si="7"/>
        <v>7413.0585999999994</v>
      </c>
      <c r="AG16" s="127">
        <f t="shared" si="7"/>
        <v>0</v>
      </c>
      <c r="AH16" s="127">
        <f t="shared" si="7"/>
        <v>0</v>
      </c>
      <c r="AI16" s="127">
        <f t="shared" si="7"/>
        <v>0</v>
      </c>
      <c r="AJ16" s="127">
        <f t="shared" si="7"/>
        <v>0</v>
      </c>
      <c r="AK16" s="127">
        <f t="shared" si="7"/>
        <v>0</v>
      </c>
      <c r="AL16" s="127">
        <f t="shared" si="7"/>
        <v>9443.43</v>
      </c>
      <c r="AM16" s="127">
        <f t="shared" si="7"/>
        <v>0</v>
      </c>
      <c r="AN16" s="127">
        <f t="shared" si="7"/>
        <v>0</v>
      </c>
      <c r="AO16" s="127">
        <f t="shared" si="7"/>
        <v>12030.29276</v>
      </c>
      <c r="AP16" s="127">
        <f t="shared" si="7"/>
        <v>0</v>
      </c>
      <c r="AQ16" s="127">
        <f t="shared" si="7"/>
        <v>0</v>
      </c>
      <c r="AR16" s="191"/>
    </row>
    <row r="17" spans="1:44" ht="30.75" customHeight="1">
      <c r="A17" s="354"/>
      <c r="B17" s="344"/>
      <c r="C17" s="345"/>
      <c r="D17" s="149" t="s">
        <v>37</v>
      </c>
      <c r="E17" s="216">
        <f t="shared" ref="E17:E19" si="8">H17+K17+N17+Q17+T17+W17+Z17+AC17+AF17+AI17+AL17+AO17</f>
        <v>1635.8</v>
      </c>
      <c r="F17" s="216">
        <f t="shared" ref="F17:F19" si="9">I17+L17+O17+R17+U17+X17+AA17+AD17+AG17+AJ17+AM17+AP17</f>
        <v>0</v>
      </c>
      <c r="G17" s="127">
        <f t="shared" ref="G17:G19" si="10">F17/E17*100</f>
        <v>0</v>
      </c>
      <c r="H17" s="123">
        <f>H83+H87+H138+H277</f>
        <v>0</v>
      </c>
      <c r="I17" s="123">
        <f t="shared" ref="I17:AQ17" si="11">I83+I87+I138+I277</f>
        <v>0</v>
      </c>
      <c r="J17" s="123">
        <f t="shared" si="11"/>
        <v>0</v>
      </c>
      <c r="K17" s="123">
        <f t="shared" si="11"/>
        <v>0</v>
      </c>
      <c r="L17" s="123">
        <f t="shared" si="11"/>
        <v>0</v>
      </c>
      <c r="M17" s="123">
        <f t="shared" si="11"/>
        <v>0</v>
      </c>
      <c r="N17" s="123">
        <f t="shared" si="11"/>
        <v>0</v>
      </c>
      <c r="O17" s="123">
        <f t="shared" si="11"/>
        <v>0</v>
      </c>
      <c r="P17" s="123">
        <f t="shared" si="11"/>
        <v>0</v>
      </c>
      <c r="Q17" s="123">
        <f t="shared" si="11"/>
        <v>0</v>
      </c>
      <c r="R17" s="123">
        <f t="shared" si="11"/>
        <v>0</v>
      </c>
      <c r="S17" s="123">
        <f t="shared" si="11"/>
        <v>0</v>
      </c>
      <c r="T17" s="123">
        <f t="shared" si="11"/>
        <v>0</v>
      </c>
      <c r="U17" s="123">
        <f t="shared" si="11"/>
        <v>0</v>
      </c>
      <c r="V17" s="123">
        <f t="shared" si="11"/>
        <v>0</v>
      </c>
      <c r="W17" s="123">
        <f t="shared" si="11"/>
        <v>0</v>
      </c>
      <c r="X17" s="123">
        <f t="shared" si="11"/>
        <v>0</v>
      </c>
      <c r="Y17" s="123">
        <f t="shared" si="11"/>
        <v>0</v>
      </c>
      <c r="Z17" s="123">
        <f t="shared" si="11"/>
        <v>0</v>
      </c>
      <c r="AA17" s="123">
        <f t="shared" si="11"/>
        <v>0</v>
      </c>
      <c r="AB17" s="123">
        <f t="shared" si="11"/>
        <v>0</v>
      </c>
      <c r="AC17" s="123">
        <f t="shared" si="11"/>
        <v>0</v>
      </c>
      <c r="AD17" s="123">
        <f t="shared" si="11"/>
        <v>0</v>
      </c>
      <c r="AE17" s="123">
        <f t="shared" si="11"/>
        <v>0</v>
      </c>
      <c r="AF17" s="123">
        <f t="shared" si="11"/>
        <v>1635.8</v>
      </c>
      <c r="AG17" s="123">
        <f t="shared" si="11"/>
        <v>0</v>
      </c>
      <c r="AH17" s="123">
        <f t="shared" si="11"/>
        <v>0</v>
      </c>
      <c r="AI17" s="123">
        <f t="shared" si="11"/>
        <v>0</v>
      </c>
      <c r="AJ17" s="123">
        <f t="shared" si="11"/>
        <v>0</v>
      </c>
      <c r="AK17" s="123">
        <f t="shared" si="11"/>
        <v>0</v>
      </c>
      <c r="AL17" s="123">
        <f t="shared" si="11"/>
        <v>0</v>
      </c>
      <c r="AM17" s="123">
        <f t="shared" si="11"/>
        <v>0</v>
      </c>
      <c r="AN17" s="123">
        <f t="shared" si="11"/>
        <v>0</v>
      </c>
      <c r="AO17" s="123">
        <f t="shared" si="11"/>
        <v>0</v>
      </c>
      <c r="AP17" s="123">
        <f t="shared" si="11"/>
        <v>0</v>
      </c>
      <c r="AQ17" s="123">
        <f t="shared" si="11"/>
        <v>0</v>
      </c>
      <c r="AR17" s="191"/>
    </row>
    <row r="18" spans="1:44" ht="30.75" customHeight="1">
      <c r="A18" s="354"/>
      <c r="B18" s="344"/>
      <c r="C18" s="345"/>
      <c r="D18" s="150" t="s">
        <v>2</v>
      </c>
      <c r="E18" s="216">
        <f t="shared" si="8"/>
        <v>2566.4</v>
      </c>
      <c r="F18" s="216">
        <f t="shared" si="9"/>
        <v>0</v>
      </c>
      <c r="G18" s="127">
        <f t="shared" si="10"/>
        <v>0</v>
      </c>
      <c r="H18" s="123">
        <f t="shared" ref="H18:AQ18" si="12">H84+H88+H139+H278</f>
        <v>0</v>
      </c>
      <c r="I18" s="123">
        <f t="shared" si="12"/>
        <v>0</v>
      </c>
      <c r="J18" s="123">
        <f t="shared" si="12"/>
        <v>0</v>
      </c>
      <c r="K18" s="123">
        <f t="shared" si="12"/>
        <v>0</v>
      </c>
      <c r="L18" s="123">
        <f t="shared" si="12"/>
        <v>0</v>
      </c>
      <c r="M18" s="123">
        <f t="shared" si="12"/>
        <v>0</v>
      </c>
      <c r="N18" s="123">
        <f t="shared" si="12"/>
        <v>0</v>
      </c>
      <c r="O18" s="123">
        <f t="shared" si="12"/>
        <v>0</v>
      </c>
      <c r="P18" s="123">
        <f t="shared" si="12"/>
        <v>0</v>
      </c>
      <c r="Q18" s="123">
        <f t="shared" si="12"/>
        <v>0</v>
      </c>
      <c r="R18" s="123">
        <f t="shared" si="12"/>
        <v>0</v>
      </c>
      <c r="S18" s="123">
        <f t="shared" si="12"/>
        <v>0</v>
      </c>
      <c r="T18" s="123">
        <f t="shared" si="12"/>
        <v>0</v>
      </c>
      <c r="U18" s="123">
        <f t="shared" si="12"/>
        <v>0</v>
      </c>
      <c r="V18" s="123">
        <f t="shared" si="12"/>
        <v>0</v>
      </c>
      <c r="W18" s="123">
        <f t="shared" si="12"/>
        <v>0</v>
      </c>
      <c r="X18" s="123">
        <f t="shared" si="12"/>
        <v>0</v>
      </c>
      <c r="Y18" s="123">
        <f t="shared" si="12"/>
        <v>0</v>
      </c>
      <c r="Z18" s="123">
        <f t="shared" si="12"/>
        <v>0</v>
      </c>
      <c r="AA18" s="123">
        <f t="shared" si="12"/>
        <v>0</v>
      </c>
      <c r="AB18" s="123">
        <f t="shared" si="12"/>
        <v>0</v>
      </c>
      <c r="AC18" s="123">
        <f t="shared" si="12"/>
        <v>0</v>
      </c>
      <c r="AD18" s="123">
        <f t="shared" si="12"/>
        <v>0</v>
      </c>
      <c r="AE18" s="123">
        <f t="shared" si="12"/>
        <v>0</v>
      </c>
      <c r="AF18" s="123">
        <f t="shared" si="12"/>
        <v>2566.4</v>
      </c>
      <c r="AG18" s="123">
        <f t="shared" si="12"/>
        <v>0</v>
      </c>
      <c r="AH18" s="123">
        <f t="shared" si="12"/>
        <v>0</v>
      </c>
      <c r="AI18" s="123">
        <f t="shared" si="12"/>
        <v>0</v>
      </c>
      <c r="AJ18" s="123">
        <f t="shared" si="12"/>
        <v>0</v>
      </c>
      <c r="AK18" s="123">
        <f t="shared" si="12"/>
        <v>0</v>
      </c>
      <c r="AL18" s="123">
        <f t="shared" si="12"/>
        <v>0</v>
      </c>
      <c r="AM18" s="123">
        <f t="shared" si="12"/>
        <v>0</v>
      </c>
      <c r="AN18" s="123">
        <f t="shared" si="12"/>
        <v>0</v>
      </c>
      <c r="AO18" s="123">
        <f t="shared" si="12"/>
        <v>0</v>
      </c>
      <c r="AP18" s="123">
        <f t="shared" si="12"/>
        <v>0</v>
      </c>
      <c r="AQ18" s="123">
        <f t="shared" si="12"/>
        <v>0</v>
      </c>
      <c r="AR18" s="191"/>
    </row>
    <row r="19" spans="1:44" ht="30.75" customHeight="1">
      <c r="A19" s="354"/>
      <c r="B19" s="344"/>
      <c r="C19" s="345"/>
      <c r="D19" s="151" t="s">
        <v>43</v>
      </c>
      <c r="E19" s="216">
        <f t="shared" si="8"/>
        <v>26688.608319999999</v>
      </c>
      <c r="F19" s="216">
        <f t="shared" si="9"/>
        <v>0</v>
      </c>
      <c r="G19" s="127">
        <f t="shared" si="10"/>
        <v>0</v>
      </c>
      <c r="H19" s="123">
        <f t="shared" ref="H19:AQ19" si="13">H85+H89+H140+H279</f>
        <v>0</v>
      </c>
      <c r="I19" s="123">
        <f t="shared" si="13"/>
        <v>0</v>
      </c>
      <c r="J19" s="123">
        <f t="shared" si="13"/>
        <v>0</v>
      </c>
      <c r="K19" s="123">
        <f t="shared" si="13"/>
        <v>0</v>
      </c>
      <c r="L19" s="123">
        <f t="shared" si="13"/>
        <v>0</v>
      </c>
      <c r="M19" s="123">
        <f t="shared" si="13"/>
        <v>0</v>
      </c>
      <c r="N19" s="123">
        <f t="shared" si="13"/>
        <v>0</v>
      </c>
      <c r="O19" s="123">
        <f t="shared" si="13"/>
        <v>0</v>
      </c>
      <c r="P19" s="123">
        <f t="shared" si="13"/>
        <v>0</v>
      </c>
      <c r="Q19" s="123">
        <f t="shared" si="13"/>
        <v>0</v>
      </c>
      <c r="R19" s="123">
        <f t="shared" si="13"/>
        <v>0</v>
      </c>
      <c r="S19" s="123">
        <f t="shared" si="13"/>
        <v>0</v>
      </c>
      <c r="T19" s="123">
        <f t="shared" si="13"/>
        <v>418.03769999999997</v>
      </c>
      <c r="U19" s="123">
        <f t="shared" si="13"/>
        <v>0</v>
      </c>
      <c r="V19" s="123">
        <f t="shared" si="13"/>
        <v>0</v>
      </c>
      <c r="W19" s="123">
        <f t="shared" si="13"/>
        <v>0</v>
      </c>
      <c r="X19" s="123">
        <f t="shared" si="13"/>
        <v>0</v>
      </c>
      <c r="Y19" s="123">
        <f t="shared" si="13"/>
        <v>0</v>
      </c>
      <c r="Z19" s="123">
        <f t="shared" si="13"/>
        <v>1585.9892600000001</v>
      </c>
      <c r="AA19" s="123">
        <f t="shared" si="13"/>
        <v>0</v>
      </c>
      <c r="AB19" s="123">
        <f t="shared" si="13"/>
        <v>0</v>
      </c>
      <c r="AC19" s="123">
        <f t="shared" si="13"/>
        <v>0</v>
      </c>
      <c r="AD19" s="123">
        <f t="shared" si="13"/>
        <v>0</v>
      </c>
      <c r="AE19" s="123">
        <f t="shared" si="13"/>
        <v>0</v>
      </c>
      <c r="AF19" s="123">
        <f t="shared" si="13"/>
        <v>3210.8585999999996</v>
      </c>
      <c r="AG19" s="123">
        <f t="shared" si="13"/>
        <v>0</v>
      </c>
      <c r="AH19" s="123">
        <f t="shared" si="13"/>
        <v>0</v>
      </c>
      <c r="AI19" s="123">
        <f t="shared" si="13"/>
        <v>0</v>
      </c>
      <c r="AJ19" s="123">
        <f t="shared" si="13"/>
        <v>0</v>
      </c>
      <c r="AK19" s="123">
        <f t="shared" si="13"/>
        <v>0</v>
      </c>
      <c r="AL19" s="123">
        <f t="shared" si="13"/>
        <v>9443.43</v>
      </c>
      <c r="AM19" s="123">
        <f t="shared" si="13"/>
        <v>0</v>
      </c>
      <c r="AN19" s="123">
        <f t="shared" si="13"/>
        <v>0</v>
      </c>
      <c r="AO19" s="123">
        <f t="shared" si="13"/>
        <v>12030.29276</v>
      </c>
      <c r="AP19" s="123">
        <f t="shared" si="13"/>
        <v>0</v>
      </c>
      <c r="AQ19" s="123">
        <f t="shared" si="13"/>
        <v>0</v>
      </c>
      <c r="AR19" s="191"/>
    </row>
    <row r="20" spans="1:44" ht="30.75" customHeight="1">
      <c r="A20" s="353" t="s">
        <v>312</v>
      </c>
      <c r="B20" s="341"/>
      <c r="C20" s="342"/>
      <c r="D20" s="148" t="s">
        <v>41</v>
      </c>
      <c r="E20" s="215">
        <f>SUM(E21:E23)</f>
        <v>561107.73615999997</v>
      </c>
      <c r="F20" s="215">
        <f>SUM(F21:F23)</f>
        <v>161909.87215000004</v>
      </c>
      <c r="G20" s="127">
        <f>F20/E20*100</f>
        <v>28.855398298025143</v>
      </c>
      <c r="H20" s="127">
        <f>SUM(H21:H23)</f>
        <v>38929.160000000003</v>
      </c>
      <c r="I20" s="127">
        <f t="shared" ref="I20:AQ20" si="14">SUM(I21:I23)</f>
        <v>38929.160000000003</v>
      </c>
      <c r="J20" s="127">
        <f t="shared" si="14"/>
        <v>0</v>
      </c>
      <c r="K20" s="127">
        <f t="shared" si="14"/>
        <v>100749.33787000002</v>
      </c>
      <c r="L20" s="127">
        <f t="shared" si="14"/>
        <v>100749.33787000002</v>
      </c>
      <c r="M20" s="127">
        <f t="shared" si="14"/>
        <v>0</v>
      </c>
      <c r="N20" s="127">
        <f t="shared" si="14"/>
        <v>22231.52778</v>
      </c>
      <c r="O20" s="127">
        <f t="shared" si="14"/>
        <v>22231.37428</v>
      </c>
      <c r="P20" s="127">
        <f t="shared" si="14"/>
        <v>9</v>
      </c>
      <c r="Q20" s="127">
        <f t="shared" si="14"/>
        <v>75974.257370000007</v>
      </c>
      <c r="R20" s="127">
        <f t="shared" si="14"/>
        <v>0</v>
      </c>
      <c r="S20" s="127">
        <f t="shared" si="14"/>
        <v>0</v>
      </c>
      <c r="T20" s="127">
        <f t="shared" si="14"/>
        <v>14201.58087</v>
      </c>
      <c r="U20" s="127">
        <f t="shared" si="14"/>
        <v>0</v>
      </c>
      <c r="V20" s="127">
        <f t="shared" si="14"/>
        <v>0</v>
      </c>
      <c r="W20" s="127">
        <f t="shared" si="14"/>
        <v>44705.75</v>
      </c>
      <c r="X20" s="127">
        <f t="shared" si="14"/>
        <v>0</v>
      </c>
      <c r="Y20" s="127">
        <f t="shared" si="14"/>
        <v>0</v>
      </c>
      <c r="Z20" s="127">
        <f t="shared" si="14"/>
        <v>9158</v>
      </c>
      <c r="AA20" s="127">
        <f t="shared" si="14"/>
        <v>0</v>
      </c>
      <c r="AB20" s="127">
        <f t="shared" si="14"/>
        <v>0</v>
      </c>
      <c r="AC20" s="127">
        <f t="shared" si="14"/>
        <v>9158</v>
      </c>
      <c r="AD20" s="127">
        <f t="shared" si="14"/>
        <v>0</v>
      </c>
      <c r="AE20" s="127">
        <f t="shared" si="14"/>
        <v>0</v>
      </c>
      <c r="AF20" s="127">
        <f t="shared" si="14"/>
        <v>76831.509250000003</v>
      </c>
      <c r="AG20" s="127">
        <f t="shared" si="14"/>
        <v>0</v>
      </c>
      <c r="AH20" s="127">
        <f t="shared" si="14"/>
        <v>0</v>
      </c>
      <c r="AI20" s="127">
        <f t="shared" si="14"/>
        <v>53498.225359999997</v>
      </c>
      <c r="AJ20" s="127">
        <f t="shared" si="14"/>
        <v>0</v>
      </c>
      <c r="AK20" s="127">
        <f t="shared" si="14"/>
        <v>0</v>
      </c>
      <c r="AL20" s="127">
        <f t="shared" si="14"/>
        <v>63582.087660000005</v>
      </c>
      <c r="AM20" s="127">
        <f t="shared" si="14"/>
        <v>0</v>
      </c>
      <c r="AN20" s="127">
        <f t="shared" si="14"/>
        <v>0</v>
      </c>
      <c r="AO20" s="127">
        <f t="shared" si="14"/>
        <v>52088.3</v>
      </c>
      <c r="AP20" s="127">
        <f t="shared" si="14"/>
        <v>0</v>
      </c>
      <c r="AQ20" s="127">
        <f t="shared" si="14"/>
        <v>0</v>
      </c>
      <c r="AR20" s="191"/>
    </row>
    <row r="21" spans="1:44" ht="30.75" customHeight="1">
      <c r="A21" s="354"/>
      <c r="B21" s="344"/>
      <c r="C21" s="345"/>
      <c r="D21" s="149" t="s">
        <v>37</v>
      </c>
      <c r="E21" s="216">
        <f t="shared" ref="E21:E23" si="15">H21+K21+N21+Q21+T21+W21+Z21+AC21+AF21+AI21+AL21+AO21</f>
        <v>3826</v>
      </c>
      <c r="F21" s="216">
        <f t="shared" ref="F21:F23" si="16">I21+L21+O21+R21+U21+X21+AA21+AD21+AG21+AJ21+AM21+AP21</f>
        <v>119.01425999999999</v>
      </c>
      <c r="G21" s="127">
        <f t="shared" ref="G21:G23" si="17">F21/E21*100</f>
        <v>3.1106706743335075</v>
      </c>
      <c r="H21" s="123">
        <f>H13-H17</f>
        <v>0</v>
      </c>
      <c r="I21" s="123">
        <f t="shared" ref="I21:AQ21" si="18">I13-I17</f>
        <v>0</v>
      </c>
      <c r="J21" s="123">
        <f t="shared" si="18"/>
        <v>0</v>
      </c>
      <c r="K21" s="123">
        <f t="shared" si="18"/>
        <v>119.01425999999999</v>
      </c>
      <c r="L21" s="123">
        <f t="shared" si="18"/>
        <v>119.01425999999999</v>
      </c>
      <c r="M21" s="123">
        <f t="shared" si="18"/>
        <v>0</v>
      </c>
      <c r="N21" s="123">
        <f t="shared" si="18"/>
        <v>0</v>
      </c>
      <c r="O21" s="123">
        <f t="shared" si="18"/>
        <v>0</v>
      </c>
      <c r="P21" s="123">
        <f t="shared" si="18"/>
        <v>0</v>
      </c>
      <c r="Q21" s="123">
        <f t="shared" si="18"/>
        <v>0</v>
      </c>
      <c r="R21" s="123">
        <f t="shared" si="18"/>
        <v>0</v>
      </c>
      <c r="S21" s="123">
        <f t="shared" si="18"/>
        <v>0</v>
      </c>
      <c r="T21" s="123">
        <f t="shared" si="18"/>
        <v>84.985740000000007</v>
      </c>
      <c r="U21" s="123">
        <f t="shared" si="18"/>
        <v>0</v>
      </c>
      <c r="V21" s="123">
        <f t="shared" si="18"/>
        <v>0</v>
      </c>
      <c r="W21" s="123">
        <f t="shared" si="18"/>
        <v>0</v>
      </c>
      <c r="X21" s="123">
        <f t="shared" si="18"/>
        <v>0</v>
      </c>
      <c r="Y21" s="123">
        <f t="shared" si="18"/>
        <v>0</v>
      </c>
      <c r="Z21" s="123">
        <f t="shared" si="18"/>
        <v>0</v>
      </c>
      <c r="AA21" s="123">
        <f t="shared" si="18"/>
        <v>0</v>
      </c>
      <c r="AB21" s="123">
        <f t="shared" si="18"/>
        <v>0</v>
      </c>
      <c r="AC21" s="123">
        <f t="shared" si="18"/>
        <v>0</v>
      </c>
      <c r="AD21" s="123">
        <f t="shared" si="18"/>
        <v>0</v>
      </c>
      <c r="AE21" s="123">
        <f t="shared" si="18"/>
        <v>0</v>
      </c>
      <c r="AF21" s="123">
        <f t="shared" si="18"/>
        <v>3622</v>
      </c>
      <c r="AG21" s="123">
        <f t="shared" si="18"/>
        <v>0</v>
      </c>
      <c r="AH21" s="123">
        <f t="shared" si="18"/>
        <v>0</v>
      </c>
      <c r="AI21" s="123">
        <f t="shared" si="18"/>
        <v>0</v>
      </c>
      <c r="AJ21" s="123">
        <f t="shared" si="18"/>
        <v>0</v>
      </c>
      <c r="AK21" s="123">
        <f t="shared" si="18"/>
        <v>0</v>
      </c>
      <c r="AL21" s="123">
        <f t="shared" si="18"/>
        <v>0</v>
      </c>
      <c r="AM21" s="123">
        <f t="shared" si="18"/>
        <v>0</v>
      </c>
      <c r="AN21" s="123">
        <f t="shared" si="18"/>
        <v>0</v>
      </c>
      <c r="AO21" s="123">
        <f t="shared" si="18"/>
        <v>0</v>
      </c>
      <c r="AP21" s="123">
        <f t="shared" si="18"/>
        <v>0</v>
      </c>
      <c r="AQ21" s="123">
        <f t="shared" si="18"/>
        <v>0</v>
      </c>
      <c r="AR21" s="191"/>
    </row>
    <row r="22" spans="1:44" ht="30.75" customHeight="1">
      <c r="A22" s="354"/>
      <c r="B22" s="344"/>
      <c r="C22" s="345"/>
      <c r="D22" s="150" t="s">
        <v>2</v>
      </c>
      <c r="E22" s="216">
        <f t="shared" si="15"/>
        <v>247490.39995999998</v>
      </c>
      <c r="F22" s="216">
        <f t="shared" si="16"/>
        <v>19960.97077</v>
      </c>
      <c r="G22" s="127">
        <f t="shared" si="17"/>
        <v>8.0653515341306736</v>
      </c>
      <c r="H22" s="123">
        <f t="shared" ref="H22:AQ22" si="19">H14-H18</f>
        <v>0</v>
      </c>
      <c r="I22" s="123">
        <f t="shared" si="19"/>
        <v>0</v>
      </c>
      <c r="J22" s="123">
        <f t="shared" si="19"/>
        <v>0</v>
      </c>
      <c r="K22" s="123">
        <f t="shared" si="19"/>
        <v>7485.4779699999999</v>
      </c>
      <c r="L22" s="123">
        <f t="shared" si="19"/>
        <v>7485.4779699999999</v>
      </c>
      <c r="M22" s="123">
        <f t="shared" si="19"/>
        <v>0</v>
      </c>
      <c r="N22" s="123">
        <f t="shared" si="19"/>
        <v>12475.4928</v>
      </c>
      <c r="O22" s="123">
        <f t="shared" si="19"/>
        <v>12475.4928</v>
      </c>
      <c r="P22" s="123">
        <f t="shared" si="19"/>
        <v>3</v>
      </c>
      <c r="Q22" s="123">
        <f t="shared" si="19"/>
        <v>5788</v>
      </c>
      <c r="R22" s="123">
        <f t="shared" si="19"/>
        <v>0</v>
      </c>
      <c r="S22" s="123">
        <f t="shared" si="19"/>
        <v>0</v>
      </c>
      <c r="T22" s="123">
        <f t="shared" si="19"/>
        <v>7689.5208999999995</v>
      </c>
      <c r="U22" s="123">
        <f t="shared" si="19"/>
        <v>0</v>
      </c>
      <c r="V22" s="123">
        <f t="shared" si="19"/>
        <v>0</v>
      </c>
      <c r="W22" s="123">
        <f t="shared" si="19"/>
        <v>37425.497499999998</v>
      </c>
      <c r="X22" s="123">
        <f t="shared" si="19"/>
        <v>0</v>
      </c>
      <c r="Y22" s="123">
        <f t="shared" si="19"/>
        <v>0</v>
      </c>
      <c r="Z22" s="123">
        <f t="shared" si="19"/>
        <v>5788</v>
      </c>
      <c r="AA22" s="123">
        <f t="shared" si="19"/>
        <v>0</v>
      </c>
      <c r="AB22" s="123">
        <f t="shared" si="19"/>
        <v>0</v>
      </c>
      <c r="AC22" s="123">
        <f t="shared" si="19"/>
        <v>5788</v>
      </c>
      <c r="AD22" s="123">
        <f t="shared" si="19"/>
        <v>0</v>
      </c>
      <c r="AE22" s="123">
        <f t="shared" si="19"/>
        <v>0</v>
      </c>
      <c r="AF22" s="123">
        <f t="shared" si="19"/>
        <v>27667.9</v>
      </c>
      <c r="AG22" s="123">
        <f t="shared" si="19"/>
        <v>0</v>
      </c>
      <c r="AH22" s="123">
        <f t="shared" si="19"/>
        <v>0</v>
      </c>
      <c r="AI22" s="123">
        <f t="shared" si="19"/>
        <v>45250.800539999997</v>
      </c>
      <c r="AJ22" s="123">
        <f t="shared" si="19"/>
        <v>0</v>
      </c>
      <c r="AK22" s="123">
        <f t="shared" si="19"/>
        <v>0</v>
      </c>
      <c r="AL22" s="123">
        <f t="shared" si="19"/>
        <v>52668.908869999999</v>
      </c>
      <c r="AM22" s="123">
        <f t="shared" si="19"/>
        <v>0</v>
      </c>
      <c r="AN22" s="123">
        <f t="shared" si="19"/>
        <v>0</v>
      </c>
      <c r="AO22" s="123">
        <f t="shared" si="19"/>
        <v>39462.801379999997</v>
      </c>
      <c r="AP22" s="123">
        <f t="shared" si="19"/>
        <v>0</v>
      </c>
      <c r="AQ22" s="123">
        <f t="shared" si="19"/>
        <v>0</v>
      </c>
      <c r="AR22" s="191"/>
    </row>
    <row r="23" spans="1:44" ht="30.75" customHeight="1">
      <c r="A23" s="354"/>
      <c r="B23" s="344"/>
      <c r="C23" s="345"/>
      <c r="D23" s="151" t="s">
        <v>43</v>
      </c>
      <c r="E23" s="216">
        <f t="shared" si="15"/>
        <v>309791.33620000002</v>
      </c>
      <c r="F23" s="216">
        <f t="shared" si="16"/>
        <v>141829.88712000003</v>
      </c>
      <c r="G23" s="127">
        <f t="shared" si="17"/>
        <v>45.782393032591209</v>
      </c>
      <c r="H23" s="123">
        <f t="shared" ref="H23:AQ23" si="20">H15-H19</f>
        <v>38929.160000000003</v>
      </c>
      <c r="I23" s="123">
        <f t="shared" si="20"/>
        <v>38929.160000000003</v>
      </c>
      <c r="J23" s="123">
        <f t="shared" si="20"/>
        <v>0</v>
      </c>
      <c r="K23" s="123">
        <f t="shared" si="20"/>
        <v>93144.845640000014</v>
      </c>
      <c r="L23" s="123">
        <f t="shared" si="20"/>
        <v>93144.845640000014</v>
      </c>
      <c r="M23" s="123">
        <f t="shared" si="20"/>
        <v>0</v>
      </c>
      <c r="N23" s="123">
        <f t="shared" si="20"/>
        <v>9756.0349800000004</v>
      </c>
      <c r="O23" s="123">
        <f t="shared" si="20"/>
        <v>9755.88148</v>
      </c>
      <c r="P23" s="123">
        <f t="shared" si="20"/>
        <v>6</v>
      </c>
      <c r="Q23" s="123">
        <f t="shared" si="20"/>
        <v>70186.257370000007</v>
      </c>
      <c r="R23" s="123">
        <f t="shared" si="20"/>
        <v>0</v>
      </c>
      <c r="S23" s="123">
        <f t="shared" si="20"/>
        <v>0</v>
      </c>
      <c r="T23" s="123">
        <f t="shared" si="20"/>
        <v>6427.0742300000002</v>
      </c>
      <c r="U23" s="123">
        <f t="shared" si="20"/>
        <v>0</v>
      </c>
      <c r="V23" s="123">
        <f t="shared" si="20"/>
        <v>0</v>
      </c>
      <c r="W23" s="123">
        <f t="shared" si="20"/>
        <v>7280.2525000000005</v>
      </c>
      <c r="X23" s="123">
        <f t="shared" si="20"/>
        <v>0</v>
      </c>
      <c r="Y23" s="123">
        <f t="shared" si="20"/>
        <v>0</v>
      </c>
      <c r="Z23" s="123">
        <f t="shared" si="20"/>
        <v>3370</v>
      </c>
      <c r="AA23" s="123">
        <f t="shared" si="20"/>
        <v>0</v>
      </c>
      <c r="AB23" s="123">
        <f t="shared" si="20"/>
        <v>0</v>
      </c>
      <c r="AC23" s="123">
        <f t="shared" si="20"/>
        <v>3370</v>
      </c>
      <c r="AD23" s="123">
        <f t="shared" si="20"/>
        <v>0</v>
      </c>
      <c r="AE23" s="123">
        <f t="shared" si="20"/>
        <v>0</v>
      </c>
      <c r="AF23" s="123">
        <f t="shared" si="20"/>
        <v>45541.609249999994</v>
      </c>
      <c r="AG23" s="123">
        <f t="shared" si="20"/>
        <v>0</v>
      </c>
      <c r="AH23" s="123">
        <f t="shared" si="20"/>
        <v>0</v>
      </c>
      <c r="AI23" s="123">
        <f t="shared" si="20"/>
        <v>8247.4248200000002</v>
      </c>
      <c r="AJ23" s="123">
        <f t="shared" si="20"/>
        <v>0</v>
      </c>
      <c r="AK23" s="123">
        <f t="shared" si="20"/>
        <v>0</v>
      </c>
      <c r="AL23" s="123">
        <f t="shared" si="20"/>
        <v>10913.178790000002</v>
      </c>
      <c r="AM23" s="123">
        <f t="shared" si="20"/>
        <v>0</v>
      </c>
      <c r="AN23" s="123">
        <f t="shared" si="20"/>
        <v>0</v>
      </c>
      <c r="AO23" s="123">
        <f t="shared" si="20"/>
        <v>12625.498620000002</v>
      </c>
      <c r="AP23" s="123">
        <f t="shared" si="20"/>
        <v>0</v>
      </c>
      <c r="AQ23" s="123">
        <f t="shared" si="20"/>
        <v>0</v>
      </c>
      <c r="AR23" s="191"/>
    </row>
    <row r="24" spans="1:44" ht="18.75" customHeight="1">
      <c r="A24" s="353" t="s">
        <v>275</v>
      </c>
      <c r="B24" s="341"/>
      <c r="C24" s="342"/>
      <c r="D24" s="148" t="s">
        <v>41</v>
      </c>
      <c r="E24" s="215">
        <f>SUM(E25:E27)</f>
        <v>0</v>
      </c>
      <c r="F24" s="215">
        <f>SUM(F25:F27)</f>
        <v>0</v>
      </c>
      <c r="G24" s="127" t="e">
        <f>F24/E24*100</f>
        <v>#DIV/0!</v>
      </c>
      <c r="H24" s="127">
        <f>SUM(H25:H27)</f>
        <v>0</v>
      </c>
      <c r="I24" s="127">
        <f t="shared" ref="I24:AQ24" si="21">SUM(I25:I27)</f>
        <v>0</v>
      </c>
      <c r="J24" s="127">
        <f t="shared" si="21"/>
        <v>0</v>
      </c>
      <c r="K24" s="127">
        <f t="shared" si="21"/>
        <v>0</v>
      </c>
      <c r="L24" s="127">
        <f t="shared" si="21"/>
        <v>0</v>
      </c>
      <c r="M24" s="127">
        <f t="shared" si="21"/>
        <v>0</v>
      </c>
      <c r="N24" s="127">
        <f t="shared" si="21"/>
        <v>0</v>
      </c>
      <c r="O24" s="127">
        <f t="shared" si="21"/>
        <v>0</v>
      </c>
      <c r="P24" s="127">
        <f t="shared" si="21"/>
        <v>0</v>
      </c>
      <c r="Q24" s="127">
        <f t="shared" si="21"/>
        <v>0</v>
      </c>
      <c r="R24" s="127">
        <f t="shared" si="21"/>
        <v>0</v>
      </c>
      <c r="S24" s="127">
        <f t="shared" si="21"/>
        <v>0</v>
      </c>
      <c r="T24" s="127">
        <f t="shared" si="21"/>
        <v>0</v>
      </c>
      <c r="U24" s="127">
        <f t="shared" si="21"/>
        <v>0</v>
      </c>
      <c r="V24" s="127">
        <f t="shared" si="21"/>
        <v>0</v>
      </c>
      <c r="W24" s="127">
        <f t="shared" si="21"/>
        <v>0</v>
      </c>
      <c r="X24" s="127">
        <f t="shared" si="21"/>
        <v>0</v>
      </c>
      <c r="Y24" s="127">
        <f t="shared" si="21"/>
        <v>0</v>
      </c>
      <c r="Z24" s="127">
        <f t="shared" si="21"/>
        <v>0</v>
      </c>
      <c r="AA24" s="127">
        <f t="shared" si="21"/>
        <v>0</v>
      </c>
      <c r="AB24" s="127">
        <f t="shared" si="21"/>
        <v>0</v>
      </c>
      <c r="AC24" s="127">
        <f t="shared" si="21"/>
        <v>0</v>
      </c>
      <c r="AD24" s="127">
        <f t="shared" si="21"/>
        <v>0</v>
      </c>
      <c r="AE24" s="127">
        <f t="shared" si="21"/>
        <v>0</v>
      </c>
      <c r="AF24" s="127">
        <f t="shared" si="21"/>
        <v>0</v>
      </c>
      <c r="AG24" s="127">
        <f t="shared" si="21"/>
        <v>0</v>
      </c>
      <c r="AH24" s="127">
        <f t="shared" si="21"/>
        <v>0</v>
      </c>
      <c r="AI24" s="127">
        <f t="shared" si="21"/>
        <v>0</v>
      </c>
      <c r="AJ24" s="127">
        <f t="shared" si="21"/>
        <v>0</v>
      </c>
      <c r="AK24" s="127">
        <f t="shared" si="21"/>
        <v>0</v>
      </c>
      <c r="AL24" s="127">
        <f t="shared" si="21"/>
        <v>0</v>
      </c>
      <c r="AM24" s="127">
        <f t="shared" si="21"/>
        <v>0</v>
      </c>
      <c r="AN24" s="127">
        <f t="shared" si="21"/>
        <v>0</v>
      </c>
      <c r="AO24" s="127">
        <f t="shared" si="21"/>
        <v>0</v>
      </c>
      <c r="AP24" s="127">
        <f t="shared" si="21"/>
        <v>0</v>
      </c>
      <c r="AQ24" s="127">
        <f t="shared" si="21"/>
        <v>0</v>
      </c>
      <c r="AR24" s="321"/>
    </row>
    <row r="25" spans="1:44" ht="31.5">
      <c r="A25" s="354"/>
      <c r="B25" s="344"/>
      <c r="C25" s="345"/>
      <c r="D25" s="149" t="s">
        <v>37</v>
      </c>
      <c r="E25" s="216">
        <f t="shared" ref="E25:E27" si="22">H25+K25+N25+Q25+T25+W25+Z25+AC25+AF25+AI25+AL25+AO25</f>
        <v>0</v>
      </c>
      <c r="F25" s="216">
        <f t="shared" ref="F25:F27" si="23">I25+L25+O25+R25+U25+X25+AA25+AD25+AG25+AJ25+AM25+AP25</f>
        <v>0</v>
      </c>
      <c r="G25" s="127" t="e">
        <f t="shared" ref="G25:G27" si="24">F25/E25*100</f>
        <v>#DIV/0!</v>
      </c>
      <c r="H25" s="123"/>
      <c r="I25" s="123"/>
      <c r="J25" s="131"/>
      <c r="K25" s="123"/>
      <c r="L25" s="123"/>
      <c r="M25" s="131"/>
      <c r="N25" s="123"/>
      <c r="O25" s="123"/>
      <c r="P25" s="131"/>
      <c r="Q25" s="123"/>
      <c r="R25" s="123"/>
      <c r="S25" s="131"/>
      <c r="T25" s="123"/>
      <c r="U25" s="123"/>
      <c r="V25" s="131"/>
      <c r="W25" s="123"/>
      <c r="X25" s="123"/>
      <c r="Y25" s="131"/>
      <c r="Z25" s="123"/>
      <c r="AA25" s="123"/>
      <c r="AB25" s="131"/>
      <c r="AC25" s="123"/>
      <c r="AD25" s="123"/>
      <c r="AE25" s="131"/>
      <c r="AF25" s="123"/>
      <c r="AG25" s="123"/>
      <c r="AH25" s="131"/>
      <c r="AI25" s="123"/>
      <c r="AJ25" s="123"/>
      <c r="AK25" s="123"/>
      <c r="AL25" s="123"/>
      <c r="AM25" s="123"/>
      <c r="AN25" s="131"/>
      <c r="AO25" s="123"/>
      <c r="AP25" s="123"/>
      <c r="AQ25" s="131"/>
      <c r="AR25" s="372"/>
    </row>
    <row r="26" spans="1:44" ht="33.6" customHeight="1">
      <c r="A26" s="354"/>
      <c r="B26" s="344"/>
      <c r="C26" s="345"/>
      <c r="D26" s="150" t="s">
        <v>2</v>
      </c>
      <c r="E26" s="216">
        <f t="shared" si="22"/>
        <v>0</v>
      </c>
      <c r="F26" s="216">
        <f t="shared" si="23"/>
        <v>0</v>
      </c>
      <c r="G26" s="127" t="e">
        <f t="shared" si="24"/>
        <v>#DIV/0!</v>
      </c>
      <c r="H26" s="123"/>
      <c r="I26" s="123"/>
      <c r="J26" s="131"/>
      <c r="K26" s="123"/>
      <c r="L26" s="123"/>
      <c r="M26" s="131"/>
      <c r="N26" s="123"/>
      <c r="O26" s="123"/>
      <c r="P26" s="131"/>
      <c r="Q26" s="123"/>
      <c r="R26" s="123"/>
      <c r="S26" s="131"/>
      <c r="T26" s="123"/>
      <c r="U26" s="123"/>
      <c r="V26" s="131"/>
      <c r="W26" s="123"/>
      <c r="X26" s="123"/>
      <c r="Y26" s="131"/>
      <c r="Z26" s="123"/>
      <c r="AA26" s="123"/>
      <c r="AB26" s="131"/>
      <c r="AC26" s="123"/>
      <c r="AD26" s="123"/>
      <c r="AE26" s="131"/>
      <c r="AF26" s="123"/>
      <c r="AG26" s="123"/>
      <c r="AH26" s="131"/>
      <c r="AI26" s="123"/>
      <c r="AJ26" s="123"/>
      <c r="AK26" s="131"/>
      <c r="AL26" s="123"/>
      <c r="AM26" s="123"/>
      <c r="AN26" s="131"/>
      <c r="AO26" s="123"/>
      <c r="AP26" s="123"/>
      <c r="AQ26" s="131"/>
      <c r="AR26" s="372"/>
    </row>
    <row r="27" spans="1:44" ht="15.75">
      <c r="A27" s="354"/>
      <c r="B27" s="344"/>
      <c r="C27" s="345"/>
      <c r="D27" s="151" t="s">
        <v>43</v>
      </c>
      <c r="E27" s="216">
        <f t="shared" si="22"/>
        <v>0</v>
      </c>
      <c r="F27" s="216">
        <f t="shared" si="23"/>
        <v>0</v>
      </c>
      <c r="G27" s="127" t="e">
        <f t="shared" si="24"/>
        <v>#DIV/0!</v>
      </c>
      <c r="H27" s="123"/>
      <c r="I27" s="123"/>
      <c r="J27" s="131"/>
      <c r="K27" s="123"/>
      <c r="L27" s="123"/>
      <c r="M27" s="131"/>
      <c r="N27" s="123"/>
      <c r="O27" s="123"/>
      <c r="P27" s="131"/>
      <c r="Q27" s="123"/>
      <c r="R27" s="123"/>
      <c r="S27" s="131"/>
      <c r="T27" s="123"/>
      <c r="U27" s="123"/>
      <c r="V27" s="131"/>
      <c r="W27" s="123"/>
      <c r="X27" s="123"/>
      <c r="Y27" s="131"/>
      <c r="Z27" s="123"/>
      <c r="AA27" s="123"/>
      <c r="AB27" s="131"/>
      <c r="AC27" s="123"/>
      <c r="AD27" s="123"/>
      <c r="AE27" s="131"/>
      <c r="AF27" s="123"/>
      <c r="AG27" s="123"/>
      <c r="AH27" s="131"/>
      <c r="AI27" s="123"/>
      <c r="AJ27" s="123"/>
      <c r="AK27" s="131"/>
      <c r="AL27" s="123"/>
      <c r="AM27" s="123"/>
      <c r="AN27" s="131"/>
      <c r="AO27" s="123"/>
      <c r="AP27" s="123"/>
      <c r="AQ27" s="131"/>
      <c r="AR27" s="372"/>
    </row>
    <row r="28" spans="1:44" ht="17.25" customHeight="1">
      <c r="A28" s="340" t="s">
        <v>274</v>
      </c>
      <c r="B28" s="341"/>
      <c r="C28" s="342"/>
      <c r="D28" s="148" t="s">
        <v>41</v>
      </c>
      <c r="E28" s="215">
        <f>SUM(E29:E31)</f>
        <v>591998.54448000004</v>
      </c>
      <c r="F28" s="215">
        <f>SUM(F29:F31)</f>
        <v>161909.87215000004</v>
      </c>
      <c r="G28" s="127">
        <f>F28/E28*100</f>
        <v>27.349707809200531</v>
      </c>
      <c r="H28" s="127">
        <f>SUM(H29:H31)</f>
        <v>38929.160000000003</v>
      </c>
      <c r="I28" s="127">
        <f t="shared" ref="I28:AQ28" si="25">SUM(I29:I31)</f>
        <v>38929.160000000003</v>
      </c>
      <c r="J28" s="127">
        <f t="shared" si="25"/>
        <v>0</v>
      </c>
      <c r="K28" s="127">
        <f t="shared" si="25"/>
        <v>100749.33787000002</v>
      </c>
      <c r="L28" s="127">
        <f t="shared" si="25"/>
        <v>100749.33787000002</v>
      </c>
      <c r="M28" s="127">
        <f t="shared" si="25"/>
        <v>0</v>
      </c>
      <c r="N28" s="127">
        <f t="shared" si="25"/>
        <v>22231.52778</v>
      </c>
      <c r="O28" s="127">
        <f t="shared" si="25"/>
        <v>22231.37428</v>
      </c>
      <c r="P28" s="127">
        <f t="shared" si="25"/>
        <v>9</v>
      </c>
      <c r="Q28" s="127">
        <f t="shared" si="25"/>
        <v>75974.257370000007</v>
      </c>
      <c r="R28" s="127">
        <f t="shared" si="25"/>
        <v>0</v>
      </c>
      <c r="S28" s="127">
        <f t="shared" si="25"/>
        <v>0</v>
      </c>
      <c r="T28" s="127">
        <f t="shared" si="25"/>
        <v>14619.618569999999</v>
      </c>
      <c r="U28" s="127">
        <f t="shared" si="25"/>
        <v>0</v>
      </c>
      <c r="V28" s="127">
        <f t="shared" si="25"/>
        <v>0</v>
      </c>
      <c r="W28" s="127">
        <f t="shared" si="25"/>
        <v>44705.75</v>
      </c>
      <c r="X28" s="127">
        <f t="shared" si="25"/>
        <v>0</v>
      </c>
      <c r="Y28" s="127">
        <f t="shared" si="25"/>
        <v>0</v>
      </c>
      <c r="Z28" s="127">
        <f t="shared" si="25"/>
        <v>10743.98926</v>
      </c>
      <c r="AA28" s="127">
        <f t="shared" si="25"/>
        <v>0</v>
      </c>
      <c r="AB28" s="127">
        <f t="shared" si="25"/>
        <v>0</v>
      </c>
      <c r="AC28" s="127">
        <f t="shared" si="25"/>
        <v>9158</v>
      </c>
      <c r="AD28" s="127">
        <f t="shared" si="25"/>
        <v>0</v>
      </c>
      <c r="AE28" s="127">
        <f t="shared" si="25"/>
        <v>0</v>
      </c>
      <c r="AF28" s="127">
        <f t="shared" si="25"/>
        <v>84244.567849999992</v>
      </c>
      <c r="AG28" s="127">
        <f t="shared" si="25"/>
        <v>0</v>
      </c>
      <c r="AH28" s="127">
        <f t="shared" si="25"/>
        <v>0</v>
      </c>
      <c r="AI28" s="127">
        <f t="shared" si="25"/>
        <v>53498.225359999997</v>
      </c>
      <c r="AJ28" s="127">
        <f t="shared" si="25"/>
        <v>0</v>
      </c>
      <c r="AK28" s="127">
        <f t="shared" si="25"/>
        <v>0</v>
      </c>
      <c r="AL28" s="127">
        <f t="shared" si="25"/>
        <v>73025.517659999998</v>
      </c>
      <c r="AM28" s="127">
        <f t="shared" si="25"/>
        <v>0</v>
      </c>
      <c r="AN28" s="127">
        <f t="shared" si="25"/>
        <v>0</v>
      </c>
      <c r="AO28" s="127">
        <f t="shared" si="25"/>
        <v>64118.59276</v>
      </c>
      <c r="AP28" s="127">
        <f t="shared" si="25"/>
        <v>0</v>
      </c>
      <c r="AQ28" s="127">
        <f t="shared" si="25"/>
        <v>0</v>
      </c>
      <c r="AR28" s="372"/>
    </row>
    <row r="29" spans="1:44" ht="31.5">
      <c r="A29" s="343"/>
      <c r="B29" s="344"/>
      <c r="C29" s="345"/>
      <c r="D29" s="150" t="s">
        <v>37</v>
      </c>
      <c r="E29" s="216">
        <f t="shared" ref="E29:E31" si="26">H29+K29+N29+Q29+T29+W29+Z29+AC29+AF29+AI29+AL29+AO29</f>
        <v>5461.8</v>
      </c>
      <c r="F29" s="216">
        <f t="shared" ref="F29:F31" si="27">I29+L29+O29+R29+U29+X29+AA29+AD29+AG29+AJ29+AM29+AP29</f>
        <v>119.01425999999999</v>
      </c>
      <c r="G29" s="127">
        <f t="shared" ref="G29:G31" si="28">F29/E29*100</f>
        <v>2.1790299901131491</v>
      </c>
      <c r="H29" s="123">
        <f>H13-H25</f>
        <v>0</v>
      </c>
      <c r="I29" s="123">
        <f t="shared" ref="I29:AQ29" si="29">I13-I25</f>
        <v>0</v>
      </c>
      <c r="J29" s="123">
        <f t="shared" si="29"/>
        <v>0</v>
      </c>
      <c r="K29" s="123">
        <f t="shared" si="29"/>
        <v>119.01425999999999</v>
      </c>
      <c r="L29" s="123">
        <f t="shared" si="29"/>
        <v>119.01425999999999</v>
      </c>
      <c r="M29" s="123">
        <f t="shared" si="29"/>
        <v>0</v>
      </c>
      <c r="N29" s="123">
        <f t="shared" si="29"/>
        <v>0</v>
      </c>
      <c r="O29" s="123">
        <f t="shared" si="29"/>
        <v>0</v>
      </c>
      <c r="P29" s="123">
        <f t="shared" si="29"/>
        <v>0</v>
      </c>
      <c r="Q29" s="123">
        <f t="shared" si="29"/>
        <v>0</v>
      </c>
      <c r="R29" s="123">
        <f t="shared" si="29"/>
        <v>0</v>
      </c>
      <c r="S29" s="123">
        <f t="shared" si="29"/>
        <v>0</v>
      </c>
      <c r="T29" s="123">
        <f t="shared" si="29"/>
        <v>84.985740000000007</v>
      </c>
      <c r="U29" s="123">
        <f t="shared" si="29"/>
        <v>0</v>
      </c>
      <c r="V29" s="123">
        <f t="shared" si="29"/>
        <v>0</v>
      </c>
      <c r="W29" s="123">
        <f t="shared" si="29"/>
        <v>0</v>
      </c>
      <c r="X29" s="123">
        <f t="shared" si="29"/>
        <v>0</v>
      </c>
      <c r="Y29" s="123">
        <f t="shared" si="29"/>
        <v>0</v>
      </c>
      <c r="Z29" s="123">
        <f t="shared" si="29"/>
        <v>0</v>
      </c>
      <c r="AA29" s="123">
        <f t="shared" si="29"/>
        <v>0</v>
      </c>
      <c r="AB29" s="123">
        <f t="shared" si="29"/>
        <v>0</v>
      </c>
      <c r="AC29" s="123">
        <f t="shared" si="29"/>
        <v>0</v>
      </c>
      <c r="AD29" s="123">
        <f t="shared" si="29"/>
        <v>0</v>
      </c>
      <c r="AE29" s="123">
        <f t="shared" si="29"/>
        <v>0</v>
      </c>
      <c r="AF29" s="123">
        <f t="shared" si="29"/>
        <v>5257.8</v>
      </c>
      <c r="AG29" s="123">
        <f t="shared" si="29"/>
        <v>0</v>
      </c>
      <c r="AH29" s="123">
        <f t="shared" si="29"/>
        <v>0</v>
      </c>
      <c r="AI29" s="123">
        <f t="shared" si="29"/>
        <v>0</v>
      </c>
      <c r="AJ29" s="123">
        <f t="shared" si="29"/>
        <v>0</v>
      </c>
      <c r="AK29" s="123">
        <f t="shared" si="29"/>
        <v>0</v>
      </c>
      <c r="AL29" s="123">
        <f t="shared" si="29"/>
        <v>0</v>
      </c>
      <c r="AM29" s="123">
        <f t="shared" si="29"/>
        <v>0</v>
      </c>
      <c r="AN29" s="123">
        <f t="shared" si="29"/>
        <v>0</v>
      </c>
      <c r="AO29" s="123">
        <f t="shared" si="29"/>
        <v>0</v>
      </c>
      <c r="AP29" s="123">
        <f t="shared" si="29"/>
        <v>0</v>
      </c>
      <c r="AQ29" s="123">
        <f t="shared" si="29"/>
        <v>0</v>
      </c>
      <c r="AR29" s="372"/>
    </row>
    <row r="30" spans="1:44" ht="31.15" customHeight="1">
      <c r="A30" s="343"/>
      <c r="B30" s="344"/>
      <c r="C30" s="345"/>
      <c r="D30" s="150" t="s">
        <v>2</v>
      </c>
      <c r="E30" s="216">
        <f t="shared" si="26"/>
        <v>250056.79996</v>
      </c>
      <c r="F30" s="216">
        <f t="shared" si="27"/>
        <v>19960.97077</v>
      </c>
      <c r="G30" s="127">
        <f t="shared" si="28"/>
        <v>7.9825746683125711</v>
      </c>
      <c r="H30" s="123">
        <f t="shared" ref="H30:AQ30" si="30">H14-H26</f>
        <v>0</v>
      </c>
      <c r="I30" s="123">
        <f t="shared" si="30"/>
        <v>0</v>
      </c>
      <c r="J30" s="123">
        <f t="shared" si="30"/>
        <v>0</v>
      </c>
      <c r="K30" s="123">
        <f t="shared" si="30"/>
        <v>7485.4779699999999</v>
      </c>
      <c r="L30" s="123">
        <f t="shared" si="30"/>
        <v>7485.4779699999999</v>
      </c>
      <c r="M30" s="123">
        <f t="shared" si="30"/>
        <v>0</v>
      </c>
      <c r="N30" s="123">
        <f t="shared" si="30"/>
        <v>12475.4928</v>
      </c>
      <c r="O30" s="123">
        <f t="shared" si="30"/>
        <v>12475.4928</v>
      </c>
      <c r="P30" s="123">
        <f t="shared" si="30"/>
        <v>3</v>
      </c>
      <c r="Q30" s="123">
        <f t="shared" si="30"/>
        <v>5788</v>
      </c>
      <c r="R30" s="123">
        <f t="shared" si="30"/>
        <v>0</v>
      </c>
      <c r="S30" s="123">
        <f t="shared" si="30"/>
        <v>0</v>
      </c>
      <c r="T30" s="123">
        <f t="shared" si="30"/>
        <v>7689.5208999999995</v>
      </c>
      <c r="U30" s="123">
        <f t="shared" si="30"/>
        <v>0</v>
      </c>
      <c r="V30" s="123">
        <f t="shared" si="30"/>
        <v>0</v>
      </c>
      <c r="W30" s="123">
        <f t="shared" si="30"/>
        <v>37425.497499999998</v>
      </c>
      <c r="X30" s="123">
        <f t="shared" si="30"/>
        <v>0</v>
      </c>
      <c r="Y30" s="123">
        <f t="shared" si="30"/>
        <v>0</v>
      </c>
      <c r="Z30" s="123">
        <f t="shared" si="30"/>
        <v>5788</v>
      </c>
      <c r="AA30" s="123">
        <f t="shared" si="30"/>
        <v>0</v>
      </c>
      <c r="AB30" s="123">
        <f t="shared" si="30"/>
        <v>0</v>
      </c>
      <c r="AC30" s="123">
        <f t="shared" si="30"/>
        <v>5788</v>
      </c>
      <c r="AD30" s="123">
        <f t="shared" si="30"/>
        <v>0</v>
      </c>
      <c r="AE30" s="123">
        <f t="shared" si="30"/>
        <v>0</v>
      </c>
      <c r="AF30" s="123">
        <f t="shared" si="30"/>
        <v>30234.300000000003</v>
      </c>
      <c r="AG30" s="123">
        <f t="shared" si="30"/>
        <v>0</v>
      </c>
      <c r="AH30" s="123">
        <f t="shared" si="30"/>
        <v>0</v>
      </c>
      <c r="AI30" s="123">
        <f t="shared" si="30"/>
        <v>45250.800539999997</v>
      </c>
      <c r="AJ30" s="123">
        <f t="shared" si="30"/>
        <v>0</v>
      </c>
      <c r="AK30" s="123">
        <f t="shared" si="30"/>
        <v>0</v>
      </c>
      <c r="AL30" s="123">
        <f t="shared" si="30"/>
        <v>52668.908869999999</v>
      </c>
      <c r="AM30" s="123">
        <f t="shared" si="30"/>
        <v>0</v>
      </c>
      <c r="AN30" s="123">
        <f t="shared" si="30"/>
        <v>0</v>
      </c>
      <c r="AO30" s="123">
        <f t="shared" si="30"/>
        <v>39462.801379999997</v>
      </c>
      <c r="AP30" s="123">
        <f t="shared" si="30"/>
        <v>0</v>
      </c>
      <c r="AQ30" s="123">
        <f t="shared" si="30"/>
        <v>0</v>
      </c>
      <c r="AR30" s="372"/>
    </row>
    <row r="31" spans="1:44" ht="15.75">
      <c r="A31" s="343"/>
      <c r="B31" s="344"/>
      <c r="C31" s="345"/>
      <c r="D31" s="152" t="s">
        <v>43</v>
      </c>
      <c r="E31" s="216">
        <f t="shared" si="26"/>
        <v>336479.94452000008</v>
      </c>
      <c r="F31" s="216">
        <f t="shared" si="27"/>
        <v>141829.88712000003</v>
      </c>
      <c r="G31" s="127">
        <f t="shared" si="28"/>
        <v>42.151067078403479</v>
      </c>
      <c r="H31" s="123">
        <f t="shared" ref="H31:AQ31" si="31">H15-H27</f>
        <v>38929.160000000003</v>
      </c>
      <c r="I31" s="123">
        <f t="shared" si="31"/>
        <v>38929.160000000003</v>
      </c>
      <c r="J31" s="123">
        <f t="shared" si="31"/>
        <v>0</v>
      </c>
      <c r="K31" s="123">
        <f t="shared" si="31"/>
        <v>93144.845640000014</v>
      </c>
      <c r="L31" s="123">
        <f t="shared" si="31"/>
        <v>93144.845640000014</v>
      </c>
      <c r="M31" s="123">
        <f t="shared" si="31"/>
        <v>0</v>
      </c>
      <c r="N31" s="123">
        <f t="shared" si="31"/>
        <v>9756.0349800000004</v>
      </c>
      <c r="O31" s="123">
        <f t="shared" si="31"/>
        <v>9755.88148</v>
      </c>
      <c r="P31" s="123">
        <f t="shared" si="31"/>
        <v>6</v>
      </c>
      <c r="Q31" s="123">
        <f t="shared" si="31"/>
        <v>70186.257370000007</v>
      </c>
      <c r="R31" s="123">
        <f t="shared" si="31"/>
        <v>0</v>
      </c>
      <c r="S31" s="123">
        <f t="shared" si="31"/>
        <v>0</v>
      </c>
      <c r="T31" s="123">
        <f t="shared" si="31"/>
        <v>6845.11193</v>
      </c>
      <c r="U31" s="123">
        <f t="shared" si="31"/>
        <v>0</v>
      </c>
      <c r="V31" s="123">
        <f t="shared" si="31"/>
        <v>0</v>
      </c>
      <c r="W31" s="123">
        <f t="shared" si="31"/>
        <v>7280.2525000000005</v>
      </c>
      <c r="X31" s="123">
        <f t="shared" si="31"/>
        <v>0</v>
      </c>
      <c r="Y31" s="123">
        <f t="shared" si="31"/>
        <v>0</v>
      </c>
      <c r="Z31" s="123">
        <f t="shared" si="31"/>
        <v>4955.9892600000003</v>
      </c>
      <c r="AA31" s="123">
        <f t="shared" si="31"/>
        <v>0</v>
      </c>
      <c r="AB31" s="123">
        <f t="shared" si="31"/>
        <v>0</v>
      </c>
      <c r="AC31" s="123">
        <f t="shared" si="31"/>
        <v>3370</v>
      </c>
      <c r="AD31" s="123">
        <f t="shared" si="31"/>
        <v>0</v>
      </c>
      <c r="AE31" s="123">
        <f t="shared" si="31"/>
        <v>0</v>
      </c>
      <c r="AF31" s="123">
        <f t="shared" si="31"/>
        <v>48752.467849999994</v>
      </c>
      <c r="AG31" s="123">
        <f t="shared" si="31"/>
        <v>0</v>
      </c>
      <c r="AH31" s="123">
        <f t="shared" si="31"/>
        <v>0</v>
      </c>
      <c r="AI31" s="123">
        <f t="shared" si="31"/>
        <v>8247.4248200000002</v>
      </c>
      <c r="AJ31" s="123">
        <f t="shared" si="31"/>
        <v>0</v>
      </c>
      <c r="AK31" s="123">
        <f t="shared" si="31"/>
        <v>0</v>
      </c>
      <c r="AL31" s="123">
        <f t="shared" si="31"/>
        <v>20356.608790000002</v>
      </c>
      <c r="AM31" s="123">
        <f t="shared" si="31"/>
        <v>0</v>
      </c>
      <c r="AN31" s="123">
        <f t="shared" si="31"/>
        <v>0</v>
      </c>
      <c r="AO31" s="123">
        <f t="shared" si="31"/>
        <v>24655.791380000002</v>
      </c>
      <c r="AP31" s="123">
        <f t="shared" si="31"/>
        <v>0</v>
      </c>
      <c r="AQ31" s="123">
        <f t="shared" si="31"/>
        <v>0</v>
      </c>
      <c r="AR31" s="372"/>
    </row>
    <row r="32" spans="1:44" ht="37.15" customHeight="1">
      <c r="A32" s="340" t="s">
        <v>272</v>
      </c>
      <c r="B32" s="366"/>
      <c r="C32" s="367"/>
      <c r="D32" s="148" t="s">
        <v>41</v>
      </c>
      <c r="E32" s="217"/>
      <c r="F32" s="215"/>
      <c r="G32" s="128"/>
      <c r="H32" s="129" t="s">
        <v>273</v>
      </c>
      <c r="I32" s="127" t="s">
        <v>273</v>
      </c>
      <c r="J32" s="129" t="s">
        <v>273</v>
      </c>
      <c r="K32" s="127" t="s">
        <v>273</v>
      </c>
      <c r="L32" s="129" t="s">
        <v>273</v>
      </c>
      <c r="M32" s="127" t="s">
        <v>273</v>
      </c>
      <c r="N32" s="129" t="s">
        <v>273</v>
      </c>
      <c r="O32" s="127" t="s">
        <v>273</v>
      </c>
      <c r="P32" s="129" t="s">
        <v>273</v>
      </c>
      <c r="Q32" s="127" t="s">
        <v>273</v>
      </c>
      <c r="R32" s="129" t="s">
        <v>273</v>
      </c>
      <c r="S32" s="127" t="s">
        <v>273</v>
      </c>
      <c r="T32" s="129" t="s">
        <v>273</v>
      </c>
      <c r="U32" s="127" t="s">
        <v>273</v>
      </c>
      <c r="V32" s="129" t="s">
        <v>273</v>
      </c>
      <c r="W32" s="127" t="s">
        <v>273</v>
      </c>
      <c r="X32" s="129" t="s">
        <v>273</v>
      </c>
      <c r="Y32" s="127" t="s">
        <v>273</v>
      </c>
      <c r="Z32" s="129" t="s">
        <v>273</v>
      </c>
      <c r="AA32" s="127" t="s">
        <v>273</v>
      </c>
      <c r="AB32" s="129" t="s">
        <v>273</v>
      </c>
      <c r="AC32" s="127" t="s">
        <v>273</v>
      </c>
      <c r="AD32" s="129" t="s">
        <v>273</v>
      </c>
      <c r="AE32" s="127" t="s">
        <v>273</v>
      </c>
      <c r="AF32" s="129" t="s">
        <v>273</v>
      </c>
      <c r="AG32" s="127" t="s">
        <v>273</v>
      </c>
      <c r="AH32" s="129" t="s">
        <v>273</v>
      </c>
      <c r="AI32" s="127" t="s">
        <v>273</v>
      </c>
      <c r="AJ32" s="129" t="s">
        <v>273</v>
      </c>
      <c r="AK32" s="127" t="s">
        <v>273</v>
      </c>
      <c r="AL32" s="129" t="s">
        <v>273</v>
      </c>
      <c r="AM32" s="127" t="s">
        <v>273</v>
      </c>
      <c r="AN32" s="129" t="s">
        <v>273</v>
      </c>
      <c r="AO32" s="127" t="s">
        <v>273</v>
      </c>
      <c r="AP32" s="129" t="s">
        <v>273</v>
      </c>
      <c r="AQ32" s="127" t="s">
        <v>273</v>
      </c>
      <c r="AR32" s="147"/>
    </row>
    <row r="33" spans="1:44" ht="37.15" customHeight="1">
      <c r="A33" s="368"/>
      <c r="B33" s="369"/>
      <c r="C33" s="370"/>
      <c r="D33" s="150" t="s">
        <v>37</v>
      </c>
      <c r="E33" s="218"/>
      <c r="F33" s="225"/>
      <c r="G33" s="124"/>
      <c r="H33" s="129" t="s">
        <v>273</v>
      </c>
      <c r="I33" s="127" t="s">
        <v>273</v>
      </c>
      <c r="J33" s="129" t="s">
        <v>273</v>
      </c>
      <c r="K33" s="127" t="s">
        <v>273</v>
      </c>
      <c r="L33" s="129" t="s">
        <v>273</v>
      </c>
      <c r="M33" s="127" t="s">
        <v>273</v>
      </c>
      <c r="N33" s="129" t="s">
        <v>273</v>
      </c>
      <c r="O33" s="127" t="s">
        <v>273</v>
      </c>
      <c r="P33" s="129" t="s">
        <v>273</v>
      </c>
      <c r="Q33" s="127" t="s">
        <v>273</v>
      </c>
      <c r="R33" s="129" t="s">
        <v>273</v>
      </c>
      <c r="S33" s="127" t="s">
        <v>273</v>
      </c>
      <c r="T33" s="129" t="s">
        <v>273</v>
      </c>
      <c r="U33" s="127" t="s">
        <v>273</v>
      </c>
      <c r="V33" s="129" t="s">
        <v>273</v>
      </c>
      <c r="W33" s="127" t="s">
        <v>273</v>
      </c>
      <c r="X33" s="129" t="s">
        <v>273</v>
      </c>
      <c r="Y33" s="127" t="s">
        <v>273</v>
      </c>
      <c r="Z33" s="129" t="s">
        <v>273</v>
      </c>
      <c r="AA33" s="127" t="s">
        <v>273</v>
      </c>
      <c r="AB33" s="129" t="s">
        <v>273</v>
      </c>
      <c r="AC33" s="127" t="s">
        <v>273</v>
      </c>
      <c r="AD33" s="129" t="s">
        <v>273</v>
      </c>
      <c r="AE33" s="127" t="s">
        <v>273</v>
      </c>
      <c r="AF33" s="129" t="s">
        <v>273</v>
      </c>
      <c r="AG33" s="127" t="s">
        <v>273</v>
      </c>
      <c r="AH33" s="129" t="s">
        <v>273</v>
      </c>
      <c r="AI33" s="127" t="s">
        <v>273</v>
      </c>
      <c r="AJ33" s="129" t="s">
        <v>273</v>
      </c>
      <c r="AK33" s="127" t="s">
        <v>273</v>
      </c>
      <c r="AL33" s="129" t="s">
        <v>273</v>
      </c>
      <c r="AM33" s="127" t="s">
        <v>273</v>
      </c>
      <c r="AN33" s="129" t="s">
        <v>273</v>
      </c>
      <c r="AO33" s="127" t="s">
        <v>273</v>
      </c>
      <c r="AP33" s="129" t="s">
        <v>273</v>
      </c>
      <c r="AQ33" s="127" t="s">
        <v>273</v>
      </c>
      <c r="AR33" s="147"/>
    </row>
    <row r="34" spans="1:44" ht="37.15" customHeight="1">
      <c r="A34" s="368"/>
      <c r="B34" s="369"/>
      <c r="C34" s="370"/>
      <c r="D34" s="150" t="s">
        <v>2</v>
      </c>
      <c r="E34" s="219"/>
      <c r="F34" s="220"/>
      <c r="G34" s="125"/>
      <c r="H34" s="129" t="s">
        <v>273</v>
      </c>
      <c r="I34" s="127" t="s">
        <v>273</v>
      </c>
      <c r="J34" s="129" t="s">
        <v>273</v>
      </c>
      <c r="K34" s="127" t="s">
        <v>273</v>
      </c>
      <c r="L34" s="129" t="s">
        <v>273</v>
      </c>
      <c r="M34" s="127" t="s">
        <v>273</v>
      </c>
      <c r="N34" s="129" t="s">
        <v>273</v>
      </c>
      <c r="O34" s="127" t="s">
        <v>273</v>
      </c>
      <c r="P34" s="129" t="s">
        <v>273</v>
      </c>
      <c r="Q34" s="127" t="s">
        <v>273</v>
      </c>
      <c r="R34" s="129" t="s">
        <v>273</v>
      </c>
      <c r="S34" s="127" t="s">
        <v>273</v>
      </c>
      <c r="T34" s="129" t="s">
        <v>273</v>
      </c>
      <c r="U34" s="127" t="s">
        <v>273</v>
      </c>
      <c r="V34" s="129" t="s">
        <v>273</v>
      </c>
      <c r="W34" s="127" t="s">
        <v>273</v>
      </c>
      <c r="X34" s="129" t="s">
        <v>273</v>
      </c>
      <c r="Y34" s="127" t="s">
        <v>273</v>
      </c>
      <c r="Z34" s="129" t="s">
        <v>273</v>
      </c>
      <c r="AA34" s="127" t="s">
        <v>273</v>
      </c>
      <c r="AB34" s="129" t="s">
        <v>273</v>
      </c>
      <c r="AC34" s="127" t="s">
        <v>273</v>
      </c>
      <c r="AD34" s="129" t="s">
        <v>273</v>
      </c>
      <c r="AE34" s="127" t="s">
        <v>273</v>
      </c>
      <c r="AF34" s="129" t="s">
        <v>273</v>
      </c>
      <c r="AG34" s="127" t="s">
        <v>273</v>
      </c>
      <c r="AH34" s="129" t="s">
        <v>273</v>
      </c>
      <c r="AI34" s="127" t="s">
        <v>273</v>
      </c>
      <c r="AJ34" s="129" t="s">
        <v>273</v>
      </c>
      <c r="AK34" s="127" t="s">
        <v>273</v>
      </c>
      <c r="AL34" s="129" t="s">
        <v>273</v>
      </c>
      <c r="AM34" s="127" t="s">
        <v>273</v>
      </c>
      <c r="AN34" s="129" t="s">
        <v>273</v>
      </c>
      <c r="AO34" s="127" t="s">
        <v>273</v>
      </c>
      <c r="AP34" s="129" t="s">
        <v>273</v>
      </c>
      <c r="AQ34" s="127" t="s">
        <v>273</v>
      </c>
      <c r="AR34" s="147"/>
    </row>
    <row r="35" spans="1:44" ht="37.15" customHeight="1">
      <c r="A35" s="368"/>
      <c r="B35" s="369"/>
      <c r="C35" s="370"/>
      <c r="D35" s="152" t="s">
        <v>43</v>
      </c>
      <c r="E35" s="219"/>
      <c r="F35" s="220"/>
      <c r="G35" s="125"/>
      <c r="H35" s="129" t="s">
        <v>273</v>
      </c>
      <c r="I35" s="127" t="s">
        <v>273</v>
      </c>
      <c r="J35" s="129" t="s">
        <v>273</v>
      </c>
      <c r="K35" s="127" t="s">
        <v>273</v>
      </c>
      <c r="L35" s="129" t="s">
        <v>273</v>
      </c>
      <c r="M35" s="127" t="s">
        <v>273</v>
      </c>
      <c r="N35" s="129" t="s">
        <v>273</v>
      </c>
      <c r="O35" s="127" t="s">
        <v>273</v>
      </c>
      <c r="P35" s="129" t="s">
        <v>273</v>
      </c>
      <c r="Q35" s="127" t="s">
        <v>273</v>
      </c>
      <c r="R35" s="129" t="s">
        <v>273</v>
      </c>
      <c r="S35" s="127" t="s">
        <v>273</v>
      </c>
      <c r="T35" s="129" t="s">
        <v>273</v>
      </c>
      <c r="U35" s="127" t="s">
        <v>273</v>
      </c>
      <c r="V35" s="129" t="s">
        <v>273</v>
      </c>
      <c r="W35" s="127" t="s">
        <v>273</v>
      </c>
      <c r="X35" s="129" t="s">
        <v>273</v>
      </c>
      <c r="Y35" s="127" t="s">
        <v>273</v>
      </c>
      <c r="Z35" s="129" t="s">
        <v>273</v>
      </c>
      <c r="AA35" s="127" t="s">
        <v>273</v>
      </c>
      <c r="AB35" s="129" t="s">
        <v>273</v>
      </c>
      <c r="AC35" s="127" t="s">
        <v>273</v>
      </c>
      <c r="AD35" s="129" t="s">
        <v>273</v>
      </c>
      <c r="AE35" s="127" t="s">
        <v>273</v>
      </c>
      <c r="AF35" s="129" t="s">
        <v>273</v>
      </c>
      <c r="AG35" s="127" t="s">
        <v>273</v>
      </c>
      <c r="AH35" s="129" t="s">
        <v>273</v>
      </c>
      <c r="AI35" s="127" t="s">
        <v>273</v>
      </c>
      <c r="AJ35" s="129" t="s">
        <v>273</v>
      </c>
      <c r="AK35" s="127" t="s">
        <v>273</v>
      </c>
      <c r="AL35" s="129" t="s">
        <v>273</v>
      </c>
      <c r="AM35" s="127" t="s">
        <v>273</v>
      </c>
      <c r="AN35" s="129" t="s">
        <v>273</v>
      </c>
      <c r="AO35" s="127" t="s">
        <v>273</v>
      </c>
      <c r="AP35" s="129" t="s">
        <v>273</v>
      </c>
      <c r="AQ35" s="127" t="s">
        <v>273</v>
      </c>
      <c r="AR35" s="147"/>
    </row>
    <row r="36" spans="1:44" s="110" customFormat="1" ht="15.75">
      <c r="A36" s="323" t="s">
        <v>270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5"/>
    </row>
    <row r="37" spans="1:44" ht="18.75" customHeight="1">
      <c r="A37" s="305" t="s">
        <v>1</v>
      </c>
      <c r="B37" s="306" t="s">
        <v>318</v>
      </c>
      <c r="C37" s="306" t="s">
        <v>328</v>
      </c>
      <c r="D37" s="132" t="s">
        <v>41</v>
      </c>
      <c r="E37" s="215">
        <f>SUM(E38:E40)</f>
        <v>11217.21</v>
      </c>
      <c r="F37" s="215">
        <f>SUM(F38:F40)</f>
        <v>0</v>
      </c>
      <c r="G37" s="127">
        <f>F37/E37*100</f>
        <v>0</v>
      </c>
      <c r="H37" s="127">
        <f t="shared" ref="H37:AQ37" si="32">SUM(H38:H40)</f>
        <v>0</v>
      </c>
      <c r="I37" s="127">
        <f t="shared" si="32"/>
        <v>0</v>
      </c>
      <c r="J37" s="127">
        <f t="shared" si="32"/>
        <v>0</v>
      </c>
      <c r="K37" s="127">
        <f t="shared" si="32"/>
        <v>0</v>
      </c>
      <c r="L37" s="127">
        <f t="shared" si="32"/>
        <v>0</v>
      </c>
      <c r="M37" s="127">
        <f t="shared" si="32"/>
        <v>0</v>
      </c>
      <c r="N37" s="127">
        <f t="shared" si="32"/>
        <v>0</v>
      </c>
      <c r="O37" s="127">
        <f t="shared" si="32"/>
        <v>0</v>
      </c>
      <c r="P37" s="127">
        <f t="shared" si="32"/>
        <v>0</v>
      </c>
      <c r="Q37" s="127">
        <f t="shared" si="32"/>
        <v>0</v>
      </c>
      <c r="R37" s="127">
        <f t="shared" si="32"/>
        <v>0</v>
      </c>
      <c r="S37" s="127">
        <f t="shared" si="32"/>
        <v>0</v>
      </c>
      <c r="T37" s="127">
        <f t="shared" si="32"/>
        <v>0</v>
      </c>
      <c r="U37" s="127">
        <f t="shared" si="32"/>
        <v>0</v>
      </c>
      <c r="V37" s="127">
        <f t="shared" si="32"/>
        <v>0</v>
      </c>
      <c r="W37" s="127">
        <f t="shared" si="32"/>
        <v>0</v>
      </c>
      <c r="X37" s="127">
        <f t="shared" si="32"/>
        <v>0</v>
      </c>
      <c r="Y37" s="127">
        <f t="shared" si="32"/>
        <v>0</v>
      </c>
      <c r="Z37" s="127">
        <f t="shared" si="32"/>
        <v>0</v>
      </c>
      <c r="AA37" s="127">
        <f t="shared" si="32"/>
        <v>0</v>
      </c>
      <c r="AB37" s="127">
        <f t="shared" si="32"/>
        <v>0</v>
      </c>
      <c r="AC37" s="127">
        <f t="shared" si="32"/>
        <v>0</v>
      </c>
      <c r="AD37" s="127">
        <f t="shared" si="32"/>
        <v>0</v>
      </c>
      <c r="AE37" s="127">
        <f t="shared" si="32"/>
        <v>0</v>
      </c>
      <c r="AF37" s="127">
        <f t="shared" si="32"/>
        <v>0</v>
      </c>
      <c r="AG37" s="127">
        <f t="shared" si="32"/>
        <v>0</v>
      </c>
      <c r="AH37" s="127">
        <f t="shared" si="32"/>
        <v>0</v>
      </c>
      <c r="AI37" s="127">
        <f t="shared" si="32"/>
        <v>0</v>
      </c>
      <c r="AJ37" s="127">
        <f t="shared" si="32"/>
        <v>0</v>
      </c>
      <c r="AK37" s="127">
        <f t="shared" si="32"/>
        <v>0</v>
      </c>
      <c r="AL37" s="127">
        <f t="shared" si="32"/>
        <v>11217.21</v>
      </c>
      <c r="AM37" s="127">
        <f t="shared" si="32"/>
        <v>0</v>
      </c>
      <c r="AN37" s="127">
        <f t="shared" si="32"/>
        <v>0</v>
      </c>
      <c r="AO37" s="127">
        <f t="shared" si="32"/>
        <v>0</v>
      </c>
      <c r="AP37" s="127">
        <f t="shared" si="32"/>
        <v>0</v>
      </c>
      <c r="AQ37" s="127">
        <f t="shared" si="32"/>
        <v>0</v>
      </c>
      <c r="AR37" s="308"/>
    </row>
    <row r="38" spans="1:44" ht="31.5">
      <c r="A38" s="305"/>
      <c r="B38" s="306"/>
      <c r="C38" s="306"/>
      <c r="D38" s="146" t="s">
        <v>37</v>
      </c>
      <c r="E38" s="216">
        <f t="shared" ref="E38:F40" si="33">H38+K38+N38+Q38+T38+W38+Z38+AC38+AF38+AI38+AL38+AO38</f>
        <v>0</v>
      </c>
      <c r="F38" s="216">
        <f t="shared" si="33"/>
        <v>0</v>
      </c>
      <c r="G38" s="127" t="e">
        <f t="shared" ref="G38:G40" si="34">F38/E38*100</f>
        <v>#DIV/0!</v>
      </c>
      <c r="H38" s="123">
        <f>H42+H46+H50+H54+H58+H62+H66+H70+H74</f>
        <v>0</v>
      </c>
      <c r="I38" s="123">
        <f t="shared" ref="I38:AQ38" si="35">I42+I46+I50+I54+I58+I62+I66+I70+I74</f>
        <v>0</v>
      </c>
      <c r="J38" s="123">
        <f t="shared" si="35"/>
        <v>0</v>
      </c>
      <c r="K38" s="123">
        <f t="shared" si="35"/>
        <v>0</v>
      </c>
      <c r="L38" s="123">
        <f t="shared" si="35"/>
        <v>0</v>
      </c>
      <c r="M38" s="123">
        <f t="shared" si="35"/>
        <v>0</v>
      </c>
      <c r="N38" s="123">
        <f t="shared" si="35"/>
        <v>0</v>
      </c>
      <c r="O38" s="123">
        <f t="shared" si="35"/>
        <v>0</v>
      </c>
      <c r="P38" s="123">
        <f t="shared" si="35"/>
        <v>0</v>
      </c>
      <c r="Q38" s="123">
        <f t="shared" si="35"/>
        <v>0</v>
      </c>
      <c r="R38" s="123">
        <f t="shared" si="35"/>
        <v>0</v>
      </c>
      <c r="S38" s="123">
        <f t="shared" si="35"/>
        <v>0</v>
      </c>
      <c r="T38" s="123">
        <f t="shared" si="35"/>
        <v>0</v>
      </c>
      <c r="U38" s="123">
        <f t="shared" si="35"/>
        <v>0</v>
      </c>
      <c r="V38" s="123">
        <f t="shared" si="35"/>
        <v>0</v>
      </c>
      <c r="W38" s="123">
        <f t="shared" si="35"/>
        <v>0</v>
      </c>
      <c r="X38" s="123">
        <f t="shared" si="35"/>
        <v>0</v>
      </c>
      <c r="Y38" s="123">
        <f t="shared" si="35"/>
        <v>0</v>
      </c>
      <c r="Z38" s="123">
        <f t="shared" si="35"/>
        <v>0</v>
      </c>
      <c r="AA38" s="123">
        <f t="shared" si="35"/>
        <v>0</v>
      </c>
      <c r="AB38" s="123">
        <f t="shared" si="35"/>
        <v>0</v>
      </c>
      <c r="AC38" s="123">
        <f t="shared" si="35"/>
        <v>0</v>
      </c>
      <c r="AD38" s="123">
        <f t="shared" si="35"/>
        <v>0</v>
      </c>
      <c r="AE38" s="123">
        <f t="shared" si="35"/>
        <v>0</v>
      </c>
      <c r="AF38" s="123">
        <f t="shared" si="35"/>
        <v>0</v>
      </c>
      <c r="AG38" s="123">
        <f t="shared" si="35"/>
        <v>0</v>
      </c>
      <c r="AH38" s="123">
        <f t="shared" si="35"/>
        <v>0</v>
      </c>
      <c r="AI38" s="123">
        <f t="shared" si="35"/>
        <v>0</v>
      </c>
      <c r="AJ38" s="123">
        <f t="shared" si="35"/>
        <v>0</v>
      </c>
      <c r="AK38" s="123">
        <f t="shared" si="35"/>
        <v>0</v>
      </c>
      <c r="AL38" s="123">
        <f t="shared" si="35"/>
        <v>0</v>
      </c>
      <c r="AM38" s="123">
        <f t="shared" si="35"/>
        <v>0</v>
      </c>
      <c r="AN38" s="123">
        <f t="shared" si="35"/>
        <v>0</v>
      </c>
      <c r="AO38" s="123">
        <f t="shared" si="35"/>
        <v>0</v>
      </c>
      <c r="AP38" s="123">
        <f t="shared" si="35"/>
        <v>0</v>
      </c>
      <c r="AQ38" s="123">
        <f t="shared" si="35"/>
        <v>0</v>
      </c>
      <c r="AR38" s="309"/>
    </row>
    <row r="39" spans="1:44" ht="46.5" customHeight="1">
      <c r="A39" s="305"/>
      <c r="B39" s="306"/>
      <c r="C39" s="306"/>
      <c r="D39" s="146" t="s">
        <v>2</v>
      </c>
      <c r="E39" s="216">
        <f>H39+K39+N39+Q39+T39+W39+Z39+AC39+AF39+AI39+AL39+AO39</f>
        <v>8198.6</v>
      </c>
      <c r="F39" s="216">
        <f t="shared" si="33"/>
        <v>0</v>
      </c>
      <c r="G39" s="127">
        <f t="shared" si="34"/>
        <v>0</v>
      </c>
      <c r="H39" s="123">
        <f t="shared" ref="H39:AQ39" si="36">H43+H47+H51+H55+H59+H63+H67+H71+H75</f>
        <v>0</v>
      </c>
      <c r="I39" s="123">
        <f t="shared" si="36"/>
        <v>0</v>
      </c>
      <c r="J39" s="123">
        <f t="shared" si="36"/>
        <v>0</v>
      </c>
      <c r="K39" s="123">
        <f t="shared" si="36"/>
        <v>0</v>
      </c>
      <c r="L39" s="123">
        <f t="shared" si="36"/>
        <v>0</v>
      </c>
      <c r="M39" s="123">
        <f t="shared" si="36"/>
        <v>0</v>
      </c>
      <c r="N39" s="123">
        <f t="shared" si="36"/>
        <v>0</v>
      </c>
      <c r="O39" s="123">
        <f t="shared" si="36"/>
        <v>0</v>
      </c>
      <c r="P39" s="123">
        <f t="shared" si="36"/>
        <v>0</v>
      </c>
      <c r="Q39" s="123">
        <f t="shared" si="36"/>
        <v>0</v>
      </c>
      <c r="R39" s="123">
        <f t="shared" si="36"/>
        <v>0</v>
      </c>
      <c r="S39" s="123">
        <f t="shared" si="36"/>
        <v>0</v>
      </c>
      <c r="T39" s="123">
        <f t="shared" si="36"/>
        <v>0</v>
      </c>
      <c r="U39" s="123">
        <f t="shared" si="36"/>
        <v>0</v>
      </c>
      <c r="V39" s="123">
        <f t="shared" si="36"/>
        <v>0</v>
      </c>
      <c r="W39" s="123">
        <f t="shared" si="36"/>
        <v>0</v>
      </c>
      <c r="X39" s="123">
        <f t="shared" si="36"/>
        <v>0</v>
      </c>
      <c r="Y39" s="123">
        <f t="shared" si="36"/>
        <v>0</v>
      </c>
      <c r="Z39" s="123">
        <f t="shared" si="36"/>
        <v>0</v>
      </c>
      <c r="AA39" s="123">
        <f t="shared" si="36"/>
        <v>0</v>
      </c>
      <c r="AB39" s="123">
        <f t="shared" si="36"/>
        <v>0</v>
      </c>
      <c r="AC39" s="123">
        <f t="shared" si="36"/>
        <v>0</v>
      </c>
      <c r="AD39" s="123">
        <f t="shared" si="36"/>
        <v>0</v>
      </c>
      <c r="AE39" s="123">
        <f t="shared" si="36"/>
        <v>0</v>
      </c>
      <c r="AF39" s="123">
        <f t="shared" si="36"/>
        <v>0</v>
      </c>
      <c r="AG39" s="123">
        <f t="shared" si="36"/>
        <v>0</v>
      </c>
      <c r="AH39" s="123">
        <f t="shared" si="36"/>
        <v>0</v>
      </c>
      <c r="AI39" s="123">
        <f t="shared" si="36"/>
        <v>0</v>
      </c>
      <c r="AJ39" s="123">
        <f t="shared" si="36"/>
        <v>0</v>
      </c>
      <c r="AK39" s="123">
        <f t="shared" si="36"/>
        <v>0</v>
      </c>
      <c r="AL39" s="123">
        <f t="shared" si="36"/>
        <v>8198.6</v>
      </c>
      <c r="AM39" s="123">
        <f t="shared" si="36"/>
        <v>0</v>
      </c>
      <c r="AN39" s="123">
        <f t="shared" si="36"/>
        <v>0</v>
      </c>
      <c r="AO39" s="123">
        <f t="shared" si="36"/>
        <v>0</v>
      </c>
      <c r="AP39" s="123">
        <f t="shared" si="36"/>
        <v>0</v>
      </c>
      <c r="AQ39" s="123">
        <f t="shared" si="36"/>
        <v>0</v>
      </c>
      <c r="AR39" s="309"/>
    </row>
    <row r="40" spans="1:44" ht="27.2" customHeight="1">
      <c r="A40" s="305"/>
      <c r="B40" s="306"/>
      <c r="C40" s="306"/>
      <c r="D40" s="198" t="s">
        <v>43</v>
      </c>
      <c r="E40" s="216">
        <f t="shared" si="33"/>
        <v>3018.6099999999997</v>
      </c>
      <c r="F40" s="216">
        <f t="shared" si="33"/>
        <v>0</v>
      </c>
      <c r="G40" s="127">
        <f t="shared" si="34"/>
        <v>0</v>
      </c>
      <c r="H40" s="123">
        <f t="shared" ref="H40:AQ40" si="37">H44+H48+H52+H56+H60+H64+H68+H72+H76</f>
        <v>0</v>
      </c>
      <c r="I40" s="123">
        <f t="shared" si="37"/>
        <v>0</v>
      </c>
      <c r="J40" s="123">
        <f t="shared" si="37"/>
        <v>0</v>
      </c>
      <c r="K40" s="123">
        <f t="shared" si="37"/>
        <v>0</v>
      </c>
      <c r="L40" s="123">
        <f t="shared" si="37"/>
        <v>0</v>
      </c>
      <c r="M40" s="123">
        <f t="shared" si="37"/>
        <v>0</v>
      </c>
      <c r="N40" s="123">
        <f t="shared" si="37"/>
        <v>0</v>
      </c>
      <c r="O40" s="123">
        <f t="shared" si="37"/>
        <v>0</v>
      </c>
      <c r="P40" s="123">
        <f t="shared" si="37"/>
        <v>0</v>
      </c>
      <c r="Q40" s="123">
        <f t="shared" si="37"/>
        <v>0</v>
      </c>
      <c r="R40" s="123">
        <f t="shared" si="37"/>
        <v>0</v>
      </c>
      <c r="S40" s="123">
        <f t="shared" si="37"/>
        <v>0</v>
      </c>
      <c r="T40" s="123">
        <f t="shared" si="37"/>
        <v>0</v>
      </c>
      <c r="U40" s="123">
        <f t="shared" si="37"/>
        <v>0</v>
      </c>
      <c r="V40" s="123">
        <f t="shared" si="37"/>
        <v>0</v>
      </c>
      <c r="W40" s="123">
        <f t="shared" si="37"/>
        <v>0</v>
      </c>
      <c r="X40" s="123">
        <f t="shared" si="37"/>
        <v>0</v>
      </c>
      <c r="Y40" s="123">
        <f t="shared" si="37"/>
        <v>0</v>
      </c>
      <c r="Z40" s="123">
        <f t="shared" si="37"/>
        <v>0</v>
      </c>
      <c r="AA40" s="123">
        <f t="shared" si="37"/>
        <v>0</v>
      </c>
      <c r="AB40" s="123">
        <f t="shared" si="37"/>
        <v>0</v>
      </c>
      <c r="AC40" s="123">
        <f t="shared" si="37"/>
        <v>0</v>
      </c>
      <c r="AD40" s="123">
        <f t="shared" si="37"/>
        <v>0</v>
      </c>
      <c r="AE40" s="123">
        <f t="shared" si="37"/>
        <v>0</v>
      </c>
      <c r="AF40" s="123">
        <f t="shared" si="37"/>
        <v>0</v>
      </c>
      <c r="AG40" s="123">
        <f t="shared" si="37"/>
        <v>0</v>
      </c>
      <c r="AH40" s="123">
        <f t="shared" si="37"/>
        <v>0</v>
      </c>
      <c r="AI40" s="123">
        <f t="shared" si="37"/>
        <v>0</v>
      </c>
      <c r="AJ40" s="123">
        <f t="shared" si="37"/>
        <v>0</v>
      </c>
      <c r="AK40" s="123">
        <f t="shared" si="37"/>
        <v>0</v>
      </c>
      <c r="AL40" s="123">
        <f t="shared" si="37"/>
        <v>3018.6099999999997</v>
      </c>
      <c r="AM40" s="123">
        <f t="shared" si="37"/>
        <v>0</v>
      </c>
      <c r="AN40" s="123">
        <f t="shared" si="37"/>
        <v>0</v>
      </c>
      <c r="AO40" s="123">
        <f t="shared" si="37"/>
        <v>0</v>
      </c>
      <c r="AP40" s="123">
        <f t="shared" si="37"/>
        <v>0</v>
      </c>
      <c r="AQ40" s="123">
        <f t="shared" si="37"/>
        <v>0</v>
      </c>
      <c r="AR40" s="309"/>
    </row>
    <row r="41" spans="1:44" ht="18.75" customHeight="1">
      <c r="A41" s="305" t="s">
        <v>320</v>
      </c>
      <c r="B41" s="306" t="s">
        <v>322</v>
      </c>
      <c r="C41" s="306" t="s">
        <v>328</v>
      </c>
      <c r="D41" s="132" t="s">
        <v>41</v>
      </c>
      <c r="E41" s="215">
        <f>SUM(E42:E44)</f>
        <v>9211.91</v>
      </c>
      <c r="F41" s="215">
        <f>SUM(F42:F44)</f>
        <v>0</v>
      </c>
      <c r="G41" s="127">
        <f>F41/E41*100</f>
        <v>0</v>
      </c>
      <c r="H41" s="127">
        <f>SUM(H42:H44)</f>
        <v>0</v>
      </c>
      <c r="I41" s="127">
        <f t="shared" ref="I41" si="38">SUM(I42:I44)</f>
        <v>0</v>
      </c>
      <c r="J41" s="127">
        <f t="shared" ref="J41" si="39">SUM(J42:J44)</f>
        <v>0</v>
      </c>
      <c r="K41" s="127">
        <f t="shared" ref="K41" si="40">SUM(K42:K44)</f>
        <v>0</v>
      </c>
      <c r="L41" s="127">
        <f t="shared" ref="L41" si="41">SUM(L42:L44)</f>
        <v>0</v>
      </c>
      <c r="M41" s="127">
        <f t="shared" ref="M41" si="42">SUM(M42:M44)</f>
        <v>0</v>
      </c>
      <c r="N41" s="127">
        <f t="shared" ref="N41" si="43">SUM(N42:N44)</f>
        <v>0</v>
      </c>
      <c r="O41" s="127">
        <f t="shared" ref="O41" si="44">SUM(O42:O44)</f>
        <v>0</v>
      </c>
      <c r="P41" s="127">
        <f t="shared" ref="P41" si="45">SUM(P42:P44)</f>
        <v>0</v>
      </c>
      <c r="Q41" s="127">
        <f t="shared" ref="Q41" si="46">SUM(Q42:Q44)</f>
        <v>0</v>
      </c>
      <c r="R41" s="127">
        <f t="shared" ref="R41" si="47">SUM(R42:R44)</f>
        <v>0</v>
      </c>
      <c r="S41" s="127">
        <f t="shared" ref="S41" si="48">SUM(S42:S44)</f>
        <v>0</v>
      </c>
      <c r="T41" s="127">
        <f t="shared" ref="T41" si="49">SUM(T42:T44)</f>
        <v>0</v>
      </c>
      <c r="U41" s="127">
        <f t="shared" ref="U41" si="50">SUM(U42:U44)</f>
        <v>0</v>
      </c>
      <c r="V41" s="127">
        <f t="shared" ref="V41" si="51">SUM(V42:V44)</f>
        <v>0</v>
      </c>
      <c r="W41" s="127">
        <f t="shared" ref="W41" si="52">SUM(W42:W44)</f>
        <v>0</v>
      </c>
      <c r="X41" s="127">
        <f t="shared" ref="X41" si="53">SUM(X42:X44)</f>
        <v>0</v>
      </c>
      <c r="Y41" s="127">
        <f t="shared" ref="Y41" si="54">SUM(Y42:Y44)</f>
        <v>0</v>
      </c>
      <c r="Z41" s="127">
        <f t="shared" ref="Z41" si="55">SUM(Z42:Z44)</f>
        <v>0</v>
      </c>
      <c r="AA41" s="127">
        <f t="shared" ref="AA41" si="56">SUM(AA42:AA44)</f>
        <v>0</v>
      </c>
      <c r="AB41" s="127">
        <f t="shared" ref="AB41" si="57">SUM(AB42:AB44)</f>
        <v>0</v>
      </c>
      <c r="AC41" s="127">
        <f t="shared" ref="AC41" si="58">SUM(AC42:AC44)</f>
        <v>0</v>
      </c>
      <c r="AD41" s="127">
        <f t="shared" ref="AD41" si="59">SUM(AD42:AD44)</f>
        <v>0</v>
      </c>
      <c r="AE41" s="127">
        <f t="shared" ref="AE41" si="60">SUM(AE42:AE44)</f>
        <v>0</v>
      </c>
      <c r="AF41" s="127">
        <f t="shared" ref="AF41" si="61">SUM(AF42:AF44)</f>
        <v>0</v>
      </c>
      <c r="AG41" s="127">
        <f t="shared" ref="AG41" si="62">SUM(AG42:AG44)</f>
        <v>0</v>
      </c>
      <c r="AH41" s="127">
        <f t="shared" ref="AH41:AI41" si="63">SUM(AH42:AH44)</f>
        <v>0</v>
      </c>
      <c r="AI41" s="127">
        <f t="shared" si="63"/>
        <v>0</v>
      </c>
      <c r="AJ41" s="127">
        <f t="shared" ref="AJ41" si="64">SUM(AJ42:AJ44)</f>
        <v>0</v>
      </c>
      <c r="AK41" s="127">
        <f t="shared" ref="AK41" si="65">SUM(AK42:AK44)</f>
        <v>0</v>
      </c>
      <c r="AL41" s="127">
        <f t="shared" ref="AL41" si="66">SUM(AL42:AL44)</f>
        <v>9211.91</v>
      </c>
      <c r="AM41" s="127">
        <f t="shared" ref="AM41" si="67">SUM(AM42:AM44)</f>
        <v>0</v>
      </c>
      <c r="AN41" s="127">
        <f t="shared" ref="AN41" si="68">SUM(AN42:AN44)</f>
        <v>0</v>
      </c>
      <c r="AO41" s="127">
        <f t="shared" ref="AO41" si="69">SUM(AO42:AO44)</f>
        <v>0</v>
      </c>
      <c r="AP41" s="127">
        <f t="shared" ref="AP41" si="70">SUM(AP42:AP44)</f>
        <v>0</v>
      </c>
      <c r="AQ41" s="127">
        <f t="shared" ref="AQ41" si="71">SUM(AQ42:AQ44)</f>
        <v>0</v>
      </c>
      <c r="AR41" s="308"/>
    </row>
    <row r="42" spans="1:44" ht="31.5">
      <c r="A42" s="305"/>
      <c r="B42" s="306"/>
      <c r="C42" s="306"/>
      <c r="D42" s="146" t="s">
        <v>37</v>
      </c>
      <c r="E42" s="216">
        <f>AL42+AI42+AF42+AC42</f>
        <v>0</v>
      </c>
      <c r="F42" s="216">
        <f t="shared" ref="F42:F44" si="72">I42+L42+O42+R42+U42+X42+AA42+AD42+AG42+AJ42+AM42+AP42</f>
        <v>0</v>
      </c>
      <c r="G42" s="127" t="e">
        <f t="shared" ref="G42:G44" si="73">F42/E42*100</f>
        <v>#DIV/0!</v>
      </c>
      <c r="H42" s="123"/>
      <c r="I42" s="123"/>
      <c r="J42" s="131"/>
      <c r="K42" s="123"/>
      <c r="L42" s="123"/>
      <c r="M42" s="131"/>
      <c r="N42" s="123"/>
      <c r="O42" s="123"/>
      <c r="P42" s="131"/>
      <c r="Q42" s="123"/>
      <c r="R42" s="123"/>
      <c r="S42" s="131"/>
      <c r="T42" s="123"/>
      <c r="U42" s="123"/>
      <c r="V42" s="131"/>
      <c r="W42" s="123"/>
      <c r="X42" s="123"/>
      <c r="Y42" s="131"/>
      <c r="Z42" s="123"/>
      <c r="AA42" s="123"/>
      <c r="AB42" s="131"/>
      <c r="AC42" s="123"/>
      <c r="AD42" s="123"/>
      <c r="AE42" s="131"/>
      <c r="AF42" s="123"/>
      <c r="AG42" s="123"/>
      <c r="AH42" s="131"/>
      <c r="AI42" s="123"/>
      <c r="AJ42" s="123"/>
      <c r="AK42" s="123"/>
      <c r="AL42" s="123">
        <v>0</v>
      </c>
      <c r="AM42" s="123"/>
      <c r="AN42" s="131"/>
      <c r="AO42" s="123"/>
      <c r="AP42" s="123"/>
      <c r="AQ42" s="131"/>
      <c r="AR42" s="309"/>
    </row>
    <row r="43" spans="1:44" ht="46.5" customHeight="1">
      <c r="A43" s="305"/>
      <c r="B43" s="306"/>
      <c r="C43" s="306"/>
      <c r="D43" s="146" t="s">
        <v>2</v>
      </c>
      <c r="E43" s="216">
        <f>AL43+AI43+AF43+AC43</f>
        <v>8198.6</v>
      </c>
      <c r="F43" s="216">
        <f t="shared" si="72"/>
        <v>0</v>
      </c>
      <c r="G43" s="127">
        <f t="shared" si="73"/>
        <v>0</v>
      </c>
      <c r="H43" s="123"/>
      <c r="I43" s="123"/>
      <c r="J43" s="131"/>
      <c r="K43" s="123"/>
      <c r="L43" s="123"/>
      <c r="M43" s="131"/>
      <c r="N43" s="123"/>
      <c r="O43" s="123"/>
      <c r="P43" s="131"/>
      <c r="Q43" s="123"/>
      <c r="R43" s="123"/>
      <c r="S43" s="131"/>
      <c r="T43" s="123"/>
      <c r="U43" s="123"/>
      <c r="V43" s="131"/>
      <c r="W43" s="123"/>
      <c r="X43" s="123"/>
      <c r="Y43" s="131"/>
      <c r="Z43" s="123"/>
      <c r="AA43" s="123"/>
      <c r="AB43" s="131"/>
      <c r="AC43" s="123"/>
      <c r="AD43" s="123"/>
      <c r="AE43" s="131"/>
      <c r="AF43" s="123"/>
      <c r="AG43" s="123"/>
      <c r="AH43" s="131"/>
      <c r="AI43" s="123"/>
      <c r="AJ43" s="123"/>
      <c r="AK43" s="131"/>
      <c r="AL43" s="123">
        <v>8198.6</v>
      </c>
      <c r="AM43" s="123"/>
      <c r="AN43" s="131"/>
      <c r="AO43" s="123"/>
      <c r="AP43" s="123"/>
      <c r="AQ43" s="131"/>
      <c r="AR43" s="309"/>
    </row>
    <row r="44" spans="1:44" ht="27.2" customHeight="1">
      <c r="A44" s="305"/>
      <c r="B44" s="306"/>
      <c r="C44" s="306"/>
      <c r="D44" s="198" t="s">
        <v>43</v>
      </c>
      <c r="E44" s="216">
        <f>AL44+AI44+AF44+AC44</f>
        <v>1013.31</v>
      </c>
      <c r="F44" s="216">
        <f t="shared" si="72"/>
        <v>0</v>
      </c>
      <c r="G44" s="127">
        <f t="shared" si="73"/>
        <v>0</v>
      </c>
      <c r="H44" s="123"/>
      <c r="I44" s="123"/>
      <c r="J44" s="131"/>
      <c r="K44" s="123"/>
      <c r="L44" s="123"/>
      <c r="M44" s="131"/>
      <c r="N44" s="123"/>
      <c r="O44" s="123"/>
      <c r="P44" s="131"/>
      <c r="Q44" s="123"/>
      <c r="R44" s="123"/>
      <c r="S44" s="131"/>
      <c r="T44" s="123"/>
      <c r="U44" s="123"/>
      <c r="V44" s="131"/>
      <c r="W44" s="123"/>
      <c r="X44" s="123"/>
      <c r="Y44" s="131"/>
      <c r="Z44" s="123"/>
      <c r="AA44" s="123"/>
      <c r="AB44" s="131"/>
      <c r="AC44" s="123"/>
      <c r="AD44" s="123"/>
      <c r="AE44" s="131"/>
      <c r="AF44" s="123"/>
      <c r="AG44" s="123"/>
      <c r="AH44" s="131"/>
      <c r="AI44" s="123"/>
      <c r="AJ44" s="123"/>
      <c r="AK44" s="131"/>
      <c r="AL44" s="123">
        <v>1013.31</v>
      </c>
      <c r="AM44" s="123"/>
      <c r="AN44" s="131"/>
      <c r="AO44" s="123"/>
      <c r="AP44" s="123"/>
      <c r="AQ44" s="131"/>
      <c r="AR44" s="309"/>
    </row>
    <row r="45" spans="1:44" s="136" customFormat="1" ht="22.15" customHeight="1">
      <c r="A45" s="305" t="s">
        <v>321</v>
      </c>
      <c r="B45" s="306" t="s">
        <v>323</v>
      </c>
      <c r="C45" s="307" t="s">
        <v>328</v>
      </c>
      <c r="D45" s="132" t="s">
        <v>41</v>
      </c>
      <c r="E45" s="215">
        <f>SUM(E46:E48)</f>
        <v>0</v>
      </c>
      <c r="F45" s="215">
        <f>SUM(F46:F48)</f>
        <v>0</v>
      </c>
      <c r="G45" s="127" t="e">
        <f>F45/E45*100</f>
        <v>#DIV/0!</v>
      </c>
      <c r="H45" s="127">
        <f>SUM(H46:H48)</f>
        <v>0</v>
      </c>
      <c r="I45" s="127">
        <f t="shared" ref="I45:AQ45" si="74">SUM(I46:I48)</f>
        <v>0</v>
      </c>
      <c r="J45" s="127">
        <f t="shared" si="74"/>
        <v>0</v>
      </c>
      <c r="K45" s="127">
        <f t="shared" si="74"/>
        <v>0</v>
      </c>
      <c r="L45" s="127">
        <f t="shared" si="74"/>
        <v>0</v>
      </c>
      <c r="M45" s="127">
        <f t="shared" si="74"/>
        <v>0</v>
      </c>
      <c r="N45" s="127">
        <f t="shared" si="74"/>
        <v>0</v>
      </c>
      <c r="O45" s="127">
        <f t="shared" si="74"/>
        <v>0</v>
      </c>
      <c r="P45" s="127">
        <f t="shared" si="74"/>
        <v>0</v>
      </c>
      <c r="Q45" s="127">
        <f t="shared" si="74"/>
        <v>0</v>
      </c>
      <c r="R45" s="127">
        <f t="shared" si="74"/>
        <v>0</v>
      </c>
      <c r="S45" s="127">
        <f t="shared" si="74"/>
        <v>0</v>
      </c>
      <c r="T45" s="127">
        <f t="shared" si="74"/>
        <v>0</v>
      </c>
      <c r="U45" s="127">
        <f t="shared" si="74"/>
        <v>0</v>
      </c>
      <c r="V45" s="127">
        <f t="shared" si="74"/>
        <v>0</v>
      </c>
      <c r="W45" s="127">
        <f t="shared" si="74"/>
        <v>0</v>
      </c>
      <c r="X45" s="127">
        <f t="shared" si="74"/>
        <v>0</v>
      </c>
      <c r="Y45" s="127">
        <f t="shared" si="74"/>
        <v>0</v>
      </c>
      <c r="Z45" s="127">
        <f t="shared" si="74"/>
        <v>0</v>
      </c>
      <c r="AA45" s="127">
        <f t="shared" si="74"/>
        <v>0</v>
      </c>
      <c r="AB45" s="127">
        <f t="shared" si="74"/>
        <v>0</v>
      </c>
      <c r="AC45" s="127">
        <f t="shared" si="74"/>
        <v>0</v>
      </c>
      <c r="AD45" s="127">
        <f t="shared" si="74"/>
        <v>0</v>
      </c>
      <c r="AE45" s="127">
        <f t="shared" si="74"/>
        <v>0</v>
      </c>
      <c r="AF45" s="127">
        <f t="shared" si="74"/>
        <v>0</v>
      </c>
      <c r="AG45" s="127">
        <f t="shared" si="74"/>
        <v>0</v>
      </c>
      <c r="AH45" s="127">
        <f t="shared" si="74"/>
        <v>0</v>
      </c>
      <c r="AI45" s="127">
        <f t="shared" si="74"/>
        <v>0</v>
      </c>
      <c r="AJ45" s="127">
        <f t="shared" si="74"/>
        <v>0</v>
      </c>
      <c r="AK45" s="127">
        <f t="shared" si="74"/>
        <v>0</v>
      </c>
      <c r="AL45" s="127">
        <f t="shared" si="74"/>
        <v>0</v>
      </c>
      <c r="AM45" s="127">
        <f t="shared" si="74"/>
        <v>0</v>
      </c>
      <c r="AN45" s="127">
        <f t="shared" si="74"/>
        <v>0</v>
      </c>
      <c r="AO45" s="127">
        <f t="shared" si="74"/>
        <v>0</v>
      </c>
      <c r="AP45" s="127">
        <f t="shared" si="74"/>
        <v>0</v>
      </c>
      <c r="AQ45" s="127">
        <f t="shared" si="74"/>
        <v>0</v>
      </c>
      <c r="AR45" s="308"/>
    </row>
    <row r="46" spans="1:44" ht="31.5">
      <c r="A46" s="305"/>
      <c r="B46" s="306"/>
      <c r="C46" s="307"/>
      <c r="D46" s="146" t="s">
        <v>37</v>
      </c>
      <c r="E46" s="216">
        <f t="shared" ref="E46:F48" si="75">H46+K46+N46+Q46+T46+W46+Z46+AC46+AF46+AI46+AL46+AO46</f>
        <v>0</v>
      </c>
      <c r="F46" s="216">
        <f t="shared" si="75"/>
        <v>0</v>
      </c>
      <c r="G46" s="127" t="e">
        <f t="shared" ref="G46:G48" si="76">F46/E46*100</f>
        <v>#DIV/0!</v>
      </c>
      <c r="H46" s="123"/>
      <c r="I46" s="123"/>
      <c r="J46" s="131"/>
      <c r="K46" s="123"/>
      <c r="L46" s="123"/>
      <c r="M46" s="131"/>
      <c r="N46" s="123"/>
      <c r="O46" s="123"/>
      <c r="P46" s="131"/>
      <c r="Q46" s="123"/>
      <c r="R46" s="123"/>
      <c r="S46" s="131"/>
      <c r="T46" s="123"/>
      <c r="U46" s="123"/>
      <c r="V46" s="131"/>
      <c r="W46" s="123"/>
      <c r="X46" s="123"/>
      <c r="Y46" s="131"/>
      <c r="Z46" s="123"/>
      <c r="AA46" s="123"/>
      <c r="AB46" s="131"/>
      <c r="AC46" s="123"/>
      <c r="AD46" s="123"/>
      <c r="AE46" s="131"/>
      <c r="AF46" s="123"/>
      <c r="AG46" s="123"/>
      <c r="AH46" s="131"/>
      <c r="AI46" s="123"/>
      <c r="AJ46" s="123"/>
      <c r="AK46" s="123"/>
      <c r="AL46" s="123"/>
      <c r="AM46" s="123"/>
      <c r="AN46" s="131"/>
      <c r="AO46" s="123"/>
      <c r="AP46" s="123"/>
      <c r="AQ46" s="131"/>
      <c r="AR46" s="309"/>
    </row>
    <row r="47" spans="1:44" ht="31.15" customHeight="1">
      <c r="A47" s="305"/>
      <c r="B47" s="306"/>
      <c r="C47" s="307"/>
      <c r="D47" s="146" t="s">
        <v>2</v>
      </c>
      <c r="E47" s="216">
        <f t="shared" si="75"/>
        <v>0</v>
      </c>
      <c r="F47" s="216">
        <f t="shared" si="75"/>
        <v>0</v>
      </c>
      <c r="G47" s="127" t="e">
        <f t="shared" si="76"/>
        <v>#DIV/0!</v>
      </c>
      <c r="H47" s="123"/>
      <c r="I47" s="123"/>
      <c r="J47" s="131"/>
      <c r="K47" s="123"/>
      <c r="L47" s="123"/>
      <c r="M47" s="131"/>
      <c r="N47" s="123"/>
      <c r="O47" s="123"/>
      <c r="P47" s="131"/>
      <c r="Q47" s="123"/>
      <c r="R47" s="123"/>
      <c r="S47" s="131"/>
      <c r="T47" s="123"/>
      <c r="U47" s="123"/>
      <c r="V47" s="131"/>
      <c r="W47" s="123"/>
      <c r="X47" s="123"/>
      <c r="Y47" s="131"/>
      <c r="Z47" s="123"/>
      <c r="AA47" s="123"/>
      <c r="AB47" s="131"/>
      <c r="AC47" s="123"/>
      <c r="AD47" s="123"/>
      <c r="AE47" s="131"/>
      <c r="AF47" s="123"/>
      <c r="AG47" s="123"/>
      <c r="AH47" s="131"/>
      <c r="AI47" s="123"/>
      <c r="AJ47" s="123"/>
      <c r="AK47" s="131"/>
      <c r="AL47" s="123"/>
      <c r="AM47" s="123"/>
      <c r="AN47" s="131"/>
      <c r="AO47" s="123"/>
      <c r="AP47" s="123"/>
      <c r="AQ47" s="131"/>
      <c r="AR47" s="309"/>
    </row>
    <row r="48" spans="1:44" ht="28.5" customHeight="1">
      <c r="A48" s="305"/>
      <c r="B48" s="306"/>
      <c r="C48" s="307"/>
      <c r="D48" s="198" t="s">
        <v>43</v>
      </c>
      <c r="E48" s="216">
        <f t="shared" si="75"/>
        <v>0</v>
      </c>
      <c r="F48" s="216">
        <f t="shared" si="75"/>
        <v>0</v>
      </c>
      <c r="G48" s="127" t="e">
        <f t="shared" si="76"/>
        <v>#DIV/0!</v>
      </c>
      <c r="H48" s="123"/>
      <c r="I48" s="123"/>
      <c r="J48" s="131"/>
      <c r="K48" s="123"/>
      <c r="L48" s="123"/>
      <c r="M48" s="131"/>
      <c r="N48" s="123"/>
      <c r="O48" s="123"/>
      <c r="P48" s="131"/>
      <c r="Q48" s="123"/>
      <c r="R48" s="123"/>
      <c r="S48" s="131"/>
      <c r="T48" s="123"/>
      <c r="U48" s="123"/>
      <c r="V48" s="131"/>
      <c r="W48" s="123"/>
      <c r="X48" s="123"/>
      <c r="Y48" s="131"/>
      <c r="Z48" s="123"/>
      <c r="AA48" s="123"/>
      <c r="AB48" s="131"/>
      <c r="AC48" s="123"/>
      <c r="AD48" s="123"/>
      <c r="AE48" s="131"/>
      <c r="AF48" s="123"/>
      <c r="AG48" s="123"/>
      <c r="AH48" s="131"/>
      <c r="AI48" s="123"/>
      <c r="AJ48" s="123"/>
      <c r="AK48" s="131"/>
      <c r="AL48" s="123"/>
      <c r="AM48" s="123"/>
      <c r="AN48" s="131"/>
      <c r="AO48" s="123"/>
      <c r="AP48" s="123"/>
      <c r="AQ48" s="131"/>
      <c r="AR48" s="309"/>
    </row>
    <row r="49" spans="1:44" s="136" customFormat="1" ht="22.15" customHeight="1">
      <c r="A49" s="305" t="s">
        <v>447</v>
      </c>
      <c r="B49" s="306" t="s">
        <v>454</v>
      </c>
      <c r="C49" s="307" t="s">
        <v>328</v>
      </c>
      <c r="D49" s="132" t="s">
        <v>41</v>
      </c>
      <c r="E49" s="215">
        <f>SUM(E50:E52)</f>
        <v>493.5</v>
      </c>
      <c r="F49" s="215">
        <f>SUM(F50:F52)</f>
        <v>0</v>
      </c>
      <c r="G49" s="127">
        <f>F49/E49*100</f>
        <v>0</v>
      </c>
      <c r="H49" s="127">
        <f>SUM(H50:H52)</f>
        <v>0</v>
      </c>
      <c r="I49" s="127">
        <f t="shared" ref="I49:AQ49" si="77">SUM(I50:I52)</f>
        <v>0</v>
      </c>
      <c r="J49" s="127">
        <f t="shared" si="77"/>
        <v>0</v>
      </c>
      <c r="K49" s="127">
        <f t="shared" si="77"/>
        <v>0</v>
      </c>
      <c r="L49" s="127">
        <f t="shared" si="77"/>
        <v>0</v>
      </c>
      <c r="M49" s="127">
        <f t="shared" si="77"/>
        <v>0</v>
      </c>
      <c r="N49" s="127">
        <f t="shared" si="77"/>
        <v>0</v>
      </c>
      <c r="O49" s="127">
        <f t="shared" si="77"/>
        <v>0</v>
      </c>
      <c r="P49" s="127">
        <f t="shared" si="77"/>
        <v>0</v>
      </c>
      <c r="Q49" s="127">
        <f t="shared" si="77"/>
        <v>0</v>
      </c>
      <c r="R49" s="127">
        <f t="shared" si="77"/>
        <v>0</v>
      </c>
      <c r="S49" s="127">
        <f t="shared" si="77"/>
        <v>0</v>
      </c>
      <c r="T49" s="127">
        <f t="shared" si="77"/>
        <v>0</v>
      </c>
      <c r="U49" s="127">
        <f t="shared" si="77"/>
        <v>0</v>
      </c>
      <c r="V49" s="127">
        <f t="shared" si="77"/>
        <v>0</v>
      </c>
      <c r="W49" s="127">
        <f t="shared" si="77"/>
        <v>0</v>
      </c>
      <c r="X49" s="127">
        <f t="shared" si="77"/>
        <v>0</v>
      </c>
      <c r="Y49" s="127">
        <f t="shared" si="77"/>
        <v>0</v>
      </c>
      <c r="Z49" s="127">
        <f t="shared" si="77"/>
        <v>0</v>
      </c>
      <c r="AA49" s="127">
        <f t="shared" si="77"/>
        <v>0</v>
      </c>
      <c r="AB49" s="127">
        <f t="shared" si="77"/>
        <v>0</v>
      </c>
      <c r="AC49" s="127">
        <f t="shared" si="77"/>
        <v>0</v>
      </c>
      <c r="AD49" s="127">
        <f t="shared" si="77"/>
        <v>0</v>
      </c>
      <c r="AE49" s="127">
        <f t="shared" si="77"/>
        <v>0</v>
      </c>
      <c r="AF49" s="127">
        <f t="shared" si="77"/>
        <v>0</v>
      </c>
      <c r="AG49" s="127">
        <f t="shared" si="77"/>
        <v>0</v>
      </c>
      <c r="AH49" s="127">
        <f t="shared" si="77"/>
        <v>0</v>
      </c>
      <c r="AI49" s="127">
        <f t="shared" si="77"/>
        <v>0</v>
      </c>
      <c r="AJ49" s="127">
        <f t="shared" si="77"/>
        <v>0</v>
      </c>
      <c r="AK49" s="127">
        <f t="shared" si="77"/>
        <v>0</v>
      </c>
      <c r="AL49" s="127">
        <f t="shared" si="77"/>
        <v>493.5</v>
      </c>
      <c r="AM49" s="127">
        <f t="shared" si="77"/>
        <v>0</v>
      </c>
      <c r="AN49" s="127">
        <f t="shared" si="77"/>
        <v>0</v>
      </c>
      <c r="AO49" s="127">
        <f t="shared" si="77"/>
        <v>0</v>
      </c>
      <c r="AP49" s="127">
        <f t="shared" si="77"/>
        <v>0</v>
      </c>
      <c r="AQ49" s="127">
        <f t="shared" si="77"/>
        <v>0</v>
      </c>
      <c r="AR49" s="308"/>
    </row>
    <row r="50" spans="1:44" ht="31.5">
      <c r="A50" s="305"/>
      <c r="B50" s="306"/>
      <c r="C50" s="307"/>
      <c r="D50" s="146" t="s">
        <v>37</v>
      </c>
      <c r="E50" s="216">
        <f t="shared" ref="E50:E52" si="78">H50+K50+N50+Q50+T50+W50+Z50+AC50+AF50+AI50+AL50+AO50</f>
        <v>0</v>
      </c>
      <c r="F50" s="216">
        <f t="shared" ref="F50:F52" si="79">I50+L50+O50+R50+U50+X50+AA50+AD50+AG50+AJ50+AM50+AP50</f>
        <v>0</v>
      </c>
      <c r="G50" s="127" t="e">
        <f t="shared" ref="G50:G52" si="80">F50/E50*100</f>
        <v>#DIV/0!</v>
      </c>
      <c r="H50" s="123"/>
      <c r="I50" s="123"/>
      <c r="J50" s="131"/>
      <c r="K50" s="123"/>
      <c r="L50" s="123"/>
      <c r="M50" s="131"/>
      <c r="N50" s="123"/>
      <c r="O50" s="123"/>
      <c r="P50" s="131"/>
      <c r="Q50" s="123"/>
      <c r="R50" s="123"/>
      <c r="S50" s="131"/>
      <c r="T50" s="123"/>
      <c r="U50" s="123"/>
      <c r="V50" s="131"/>
      <c r="W50" s="123"/>
      <c r="X50" s="123"/>
      <c r="Y50" s="131"/>
      <c r="Z50" s="123"/>
      <c r="AA50" s="123"/>
      <c r="AB50" s="131"/>
      <c r="AC50" s="123"/>
      <c r="AD50" s="123"/>
      <c r="AE50" s="131"/>
      <c r="AF50" s="123"/>
      <c r="AG50" s="123"/>
      <c r="AH50" s="131"/>
      <c r="AI50" s="123"/>
      <c r="AJ50" s="123"/>
      <c r="AK50" s="123"/>
      <c r="AL50" s="123"/>
      <c r="AM50" s="123"/>
      <c r="AN50" s="131"/>
      <c r="AO50" s="123"/>
      <c r="AP50" s="123"/>
      <c r="AQ50" s="131"/>
      <c r="AR50" s="309"/>
    </row>
    <row r="51" spans="1:44" ht="31.15" customHeight="1">
      <c r="A51" s="305"/>
      <c r="B51" s="306"/>
      <c r="C51" s="307"/>
      <c r="D51" s="146" t="s">
        <v>2</v>
      </c>
      <c r="E51" s="216">
        <f t="shared" si="78"/>
        <v>0</v>
      </c>
      <c r="F51" s="216">
        <f t="shared" si="79"/>
        <v>0</v>
      </c>
      <c r="G51" s="127" t="e">
        <f t="shared" si="80"/>
        <v>#DIV/0!</v>
      </c>
      <c r="H51" s="123"/>
      <c r="I51" s="123"/>
      <c r="J51" s="131"/>
      <c r="K51" s="123"/>
      <c r="L51" s="123"/>
      <c r="M51" s="131"/>
      <c r="N51" s="123"/>
      <c r="O51" s="123"/>
      <c r="P51" s="131"/>
      <c r="Q51" s="123"/>
      <c r="R51" s="123"/>
      <c r="S51" s="131"/>
      <c r="T51" s="123"/>
      <c r="U51" s="123"/>
      <c r="V51" s="131"/>
      <c r="W51" s="123"/>
      <c r="X51" s="123"/>
      <c r="Y51" s="131"/>
      <c r="Z51" s="123"/>
      <c r="AA51" s="123"/>
      <c r="AB51" s="131"/>
      <c r="AC51" s="123"/>
      <c r="AD51" s="123"/>
      <c r="AE51" s="131"/>
      <c r="AF51" s="123"/>
      <c r="AG51" s="123"/>
      <c r="AH51" s="131"/>
      <c r="AI51" s="123"/>
      <c r="AJ51" s="123"/>
      <c r="AK51" s="131"/>
      <c r="AL51" s="123"/>
      <c r="AM51" s="123"/>
      <c r="AN51" s="131"/>
      <c r="AO51" s="123"/>
      <c r="AP51" s="123"/>
      <c r="AQ51" s="131"/>
      <c r="AR51" s="309"/>
    </row>
    <row r="52" spans="1:44" ht="28.5" customHeight="1">
      <c r="A52" s="305"/>
      <c r="B52" s="306"/>
      <c r="C52" s="307"/>
      <c r="D52" s="198" t="s">
        <v>43</v>
      </c>
      <c r="E52" s="216">
        <f t="shared" si="78"/>
        <v>493.5</v>
      </c>
      <c r="F52" s="216">
        <f t="shared" si="79"/>
        <v>0</v>
      </c>
      <c r="G52" s="127">
        <f t="shared" si="80"/>
        <v>0</v>
      </c>
      <c r="H52" s="123"/>
      <c r="I52" s="123"/>
      <c r="J52" s="131"/>
      <c r="K52" s="123"/>
      <c r="L52" s="123"/>
      <c r="M52" s="131"/>
      <c r="N52" s="123"/>
      <c r="O52" s="123"/>
      <c r="P52" s="131"/>
      <c r="Q52" s="123"/>
      <c r="R52" s="123"/>
      <c r="S52" s="131"/>
      <c r="T52" s="123"/>
      <c r="U52" s="123"/>
      <c r="V52" s="131"/>
      <c r="W52" s="123"/>
      <c r="X52" s="123"/>
      <c r="Y52" s="131"/>
      <c r="Z52" s="123"/>
      <c r="AA52" s="123"/>
      <c r="AB52" s="131"/>
      <c r="AC52" s="123"/>
      <c r="AD52" s="123"/>
      <c r="AE52" s="131"/>
      <c r="AF52" s="123"/>
      <c r="AG52" s="123"/>
      <c r="AH52" s="131"/>
      <c r="AI52" s="123"/>
      <c r="AJ52" s="123"/>
      <c r="AK52" s="131"/>
      <c r="AL52" s="203">
        <v>493.5</v>
      </c>
      <c r="AM52" s="123"/>
      <c r="AN52" s="131"/>
      <c r="AO52" s="123"/>
      <c r="AP52" s="123"/>
      <c r="AQ52" s="131"/>
      <c r="AR52" s="309"/>
    </row>
    <row r="53" spans="1:44" s="136" customFormat="1" ht="22.15" customHeight="1">
      <c r="A53" s="305" t="s">
        <v>448</v>
      </c>
      <c r="B53" s="306" t="s">
        <v>455</v>
      </c>
      <c r="C53" s="307" t="s">
        <v>328</v>
      </c>
      <c r="D53" s="132" t="s">
        <v>41</v>
      </c>
      <c r="E53" s="215">
        <f>SUM(E54:E56)</f>
        <v>159.05000000000001</v>
      </c>
      <c r="F53" s="215">
        <f>SUM(F54:F56)</f>
        <v>0</v>
      </c>
      <c r="G53" s="127">
        <f>F53/E53*100</f>
        <v>0</v>
      </c>
      <c r="H53" s="127">
        <f>SUM(H54:H56)</f>
        <v>0</v>
      </c>
      <c r="I53" s="127">
        <f t="shared" ref="I53:AQ53" si="81">SUM(I54:I56)</f>
        <v>0</v>
      </c>
      <c r="J53" s="127">
        <f t="shared" si="81"/>
        <v>0</v>
      </c>
      <c r="K53" s="127">
        <f t="shared" si="81"/>
        <v>0</v>
      </c>
      <c r="L53" s="127">
        <f t="shared" si="81"/>
        <v>0</v>
      </c>
      <c r="M53" s="127">
        <f t="shared" si="81"/>
        <v>0</v>
      </c>
      <c r="N53" s="127">
        <f t="shared" si="81"/>
        <v>0</v>
      </c>
      <c r="O53" s="127">
        <f t="shared" si="81"/>
        <v>0</v>
      </c>
      <c r="P53" s="127">
        <f t="shared" si="81"/>
        <v>0</v>
      </c>
      <c r="Q53" s="127">
        <f t="shared" si="81"/>
        <v>0</v>
      </c>
      <c r="R53" s="127">
        <f t="shared" si="81"/>
        <v>0</v>
      </c>
      <c r="S53" s="127">
        <f t="shared" si="81"/>
        <v>0</v>
      </c>
      <c r="T53" s="127">
        <f t="shared" si="81"/>
        <v>0</v>
      </c>
      <c r="U53" s="127">
        <f t="shared" si="81"/>
        <v>0</v>
      </c>
      <c r="V53" s="127">
        <f t="shared" si="81"/>
        <v>0</v>
      </c>
      <c r="W53" s="127">
        <f t="shared" si="81"/>
        <v>0</v>
      </c>
      <c r="X53" s="127">
        <f t="shared" si="81"/>
        <v>0</v>
      </c>
      <c r="Y53" s="127">
        <f t="shared" si="81"/>
        <v>0</v>
      </c>
      <c r="Z53" s="127">
        <f t="shared" si="81"/>
        <v>0</v>
      </c>
      <c r="AA53" s="127">
        <f t="shared" si="81"/>
        <v>0</v>
      </c>
      <c r="AB53" s="127">
        <f t="shared" si="81"/>
        <v>0</v>
      </c>
      <c r="AC53" s="127">
        <f t="shared" si="81"/>
        <v>0</v>
      </c>
      <c r="AD53" s="127">
        <f t="shared" si="81"/>
        <v>0</v>
      </c>
      <c r="AE53" s="127">
        <f t="shared" si="81"/>
        <v>0</v>
      </c>
      <c r="AF53" s="127">
        <f t="shared" si="81"/>
        <v>0</v>
      </c>
      <c r="AG53" s="127">
        <f t="shared" si="81"/>
        <v>0</v>
      </c>
      <c r="AH53" s="127">
        <f t="shared" si="81"/>
        <v>0</v>
      </c>
      <c r="AI53" s="127">
        <f t="shared" si="81"/>
        <v>0</v>
      </c>
      <c r="AJ53" s="127">
        <f t="shared" si="81"/>
        <v>0</v>
      </c>
      <c r="AK53" s="127">
        <f t="shared" si="81"/>
        <v>0</v>
      </c>
      <c r="AL53" s="127">
        <f t="shared" si="81"/>
        <v>159.05000000000001</v>
      </c>
      <c r="AM53" s="127">
        <f t="shared" si="81"/>
        <v>0</v>
      </c>
      <c r="AN53" s="127">
        <f t="shared" si="81"/>
        <v>0</v>
      </c>
      <c r="AO53" s="127">
        <f t="shared" si="81"/>
        <v>0</v>
      </c>
      <c r="AP53" s="127">
        <f t="shared" si="81"/>
        <v>0</v>
      </c>
      <c r="AQ53" s="127">
        <f t="shared" si="81"/>
        <v>0</v>
      </c>
      <c r="AR53" s="308"/>
    </row>
    <row r="54" spans="1:44" ht="31.5">
      <c r="A54" s="305"/>
      <c r="B54" s="306"/>
      <c r="C54" s="307"/>
      <c r="D54" s="146" t="s">
        <v>37</v>
      </c>
      <c r="E54" s="216">
        <f t="shared" ref="E54:E56" si="82">H54+K54+N54+Q54+T54+W54+Z54+AC54+AF54+AI54+AL54+AO54</f>
        <v>0</v>
      </c>
      <c r="F54" s="216">
        <f t="shared" ref="F54:F56" si="83">I54+L54+O54+R54+U54+X54+AA54+AD54+AG54+AJ54+AM54+AP54</f>
        <v>0</v>
      </c>
      <c r="G54" s="127" t="e">
        <f t="shared" ref="G54:G56" si="84">F54/E54*100</f>
        <v>#DIV/0!</v>
      </c>
      <c r="H54" s="123"/>
      <c r="I54" s="123"/>
      <c r="J54" s="131"/>
      <c r="K54" s="123"/>
      <c r="L54" s="123"/>
      <c r="M54" s="131"/>
      <c r="N54" s="123"/>
      <c r="O54" s="123"/>
      <c r="P54" s="131"/>
      <c r="Q54" s="123"/>
      <c r="R54" s="123"/>
      <c r="S54" s="131"/>
      <c r="T54" s="123"/>
      <c r="U54" s="123"/>
      <c r="V54" s="131"/>
      <c r="W54" s="123"/>
      <c r="X54" s="123"/>
      <c r="Y54" s="131"/>
      <c r="Z54" s="123"/>
      <c r="AA54" s="123"/>
      <c r="AB54" s="131"/>
      <c r="AC54" s="123"/>
      <c r="AD54" s="123"/>
      <c r="AE54" s="131"/>
      <c r="AF54" s="123"/>
      <c r="AG54" s="123"/>
      <c r="AH54" s="131"/>
      <c r="AI54" s="123"/>
      <c r="AJ54" s="123"/>
      <c r="AK54" s="123"/>
      <c r="AL54" s="123"/>
      <c r="AM54" s="123"/>
      <c r="AN54" s="131"/>
      <c r="AO54" s="123"/>
      <c r="AP54" s="123"/>
      <c r="AQ54" s="131"/>
      <c r="AR54" s="309"/>
    </row>
    <row r="55" spans="1:44" ht="31.15" customHeight="1">
      <c r="A55" s="305"/>
      <c r="B55" s="306"/>
      <c r="C55" s="307"/>
      <c r="D55" s="146" t="s">
        <v>2</v>
      </c>
      <c r="E55" s="216">
        <f t="shared" si="82"/>
        <v>0</v>
      </c>
      <c r="F55" s="216">
        <f t="shared" si="83"/>
        <v>0</v>
      </c>
      <c r="G55" s="127" t="e">
        <f t="shared" si="84"/>
        <v>#DIV/0!</v>
      </c>
      <c r="H55" s="123"/>
      <c r="I55" s="123"/>
      <c r="J55" s="131"/>
      <c r="K55" s="123"/>
      <c r="L55" s="123"/>
      <c r="M55" s="131"/>
      <c r="N55" s="123"/>
      <c r="O55" s="123"/>
      <c r="P55" s="131"/>
      <c r="Q55" s="123"/>
      <c r="R55" s="123"/>
      <c r="S55" s="131"/>
      <c r="T55" s="123"/>
      <c r="U55" s="123"/>
      <c r="V55" s="131"/>
      <c r="W55" s="123"/>
      <c r="X55" s="123"/>
      <c r="Y55" s="131"/>
      <c r="Z55" s="123"/>
      <c r="AA55" s="123"/>
      <c r="AB55" s="131"/>
      <c r="AC55" s="123"/>
      <c r="AD55" s="123"/>
      <c r="AE55" s="131"/>
      <c r="AF55" s="123"/>
      <c r="AG55" s="123"/>
      <c r="AH55" s="131"/>
      <c r="AI55" s="123"/>
      <c r="AJ55" s="123"/>
      <c r="AK55" s="131"/>
      <c r="AL55" s="123"/>
      <c r="AM55" s="123"/>
      <c r="AN55" s="131"/>
      <c r="AO55" s="123"/>
      <c r="AP55" s="123"/>
      <c r="AQ55" s="131"/>
      <c r="AR55" s="309"/>
    </row>
    <row r="56" spans="1:44" ht="28.5" customHeight="1">
      <c r="A56" s="305"/>
      <c r="B56" s="306"/>
      <c r="C56" s="307"/>
      <c r="D56" s="198" t="s">
        <v>43</v>
      </c>
      <c r="E56" s="216">
        <f t="shared" si="82"/>
        <v>159.05000000000001</v>
      </c>
      <c r="F56" s="216">
        <f t="shared" si="83"/>
        <v>0</v>
      </c>
      <c r="G56" s="127">
        <f t="shared" si="84"/>
        <v>0</v>
      </c>
      <c r="H56" s="123"/>
      <c r="I56" s="123"/>
      <c r="J56" s="131"/>
      <c r="K56" s="123"/>
      <c r="L56" s="123"/>
      <c r="M56" s="131"/>
      <c r="N56" s="123"/>
      <c r="O56" s="123"/>
      <c r="P56" s="131"/>
      <c r="Q56" s="123"/>
      <c r="R56" s="123"/>
      <c r="S56" s="131"/>
      <c r="T56" s="123"/>
      <c r="U56" s="123"/>
      <c r="V56" s="131"/>
      <c r="W56" s="123"/>
      <c r="X56" s="123"/>
      <c r="Y56" s="131"/>
      <c r="Z56" s="123"/>
      <c r="AA56" s="123"/>
      <c r="AB56" s="131"/>
      <c r="AC56" s="123"/>
      <c r="AD56" s="123"/>
      <c r="AE56" s="131"/>
      <c r="AF56" s="123"/>
      <c r="AG56" s="123"/>
      <c r="AH56" s="131"/>
      <c r="AI56" s="123"/>
      <c r="AJ56" s="123"/>
      <c r="AK56" s="131"/>
      <c r="AL56" s="203">
        <v>159.05000000000001</v>
      </c>
      <c r="AM56" s="123"/>
      <c r="AN56" s="131"/>
      <c r="AO56" s="123"/>
      <c r="AP56" s="123"/>
      <c r="AQ56" s="131"/>
      <c r="AR56" s="309"/>
    </row>
    <row r="57" spans="1:44" s="136" customFormat="1" ht="22.15" customHeight="1">
      <c r="A57" s="305" t="s">
        <v>449</v>
      </c>
      <c r="B57" s="306" t="s">
        <v>456</v>
      </c>
      <c r="C57" s="307" t="s">
        <v>328</v>
      </c>
      <c r="D57" s="132" t="s">
        <v>41</v>
      </c>
      <c r="E57" s="215">
        <f>SUM(E58:E60)</f>
        <v>152.75</v>
      </c>
      <c r="F57" s="215">
        <f>SUM(F58:F60)</f>
        <v>0</v>
      </c>
      <c r="G57" s="127">
        <f>F57/E57*100</f>
        <v>0</v>
      </c>
      <c r="H57" s="127">
        <f>SUM(H58:H60)</f>
        <v>0</v>
      </c>
      <c r="I57" s="127">
        <f t="shared" ref="I57:AQ57" si="85">SUM(I58:I60)</f>
        <v>0</v>
      </c>
      <c r="J57" s="127">
        <f t="shared" si="85"/>
        <v>0</v>
      </c>
      <c r="K57" s="127">
        <f t="shared" si="85"/>
        <v>0</v>
      </c>
      <c r="L57" s="127">
        <f t="shared" si="85"/>
        <v>0</v>
      </c>
      <c r="M57" s="127">
        <f t="shared" si="85"/>
        <v>0</v>
      </c>
      <c r="N57" s="127">
        <f t="shared" si="85"/>
        <v>0</v>
      </c>
      <c r="O57" s="127">
        <f t="shared" si="85"/>
        <v>0</v>
      </c>
      <c r="P57" s="127">
        <f t="shared" si="85"/>
        <v>0</v>
      </c>
      <c r="Q57" s="127">
        <f t="shared" si="85"/>
        <v>0</v>
      </c>
      <c r="R57" s="127">
        <f t="shared" si="85"/>
        <v>0</v>
      </c>
      <c r="S57" s="127">
        <f t="shared" si="85"/>
        <v>0</v>
      </c>
      <c r="T57" s="127">
        <f t="shared" si="85"/>
        <v>0</v>
      </c>
      <c r="U57" s="127">
        <f t="shared" si="85"/>
        <v>0</v>
      </c>
      <c r="V57" s="127">
        <f t="shared" si="85"/>
        <v>0</v>
      </c>
      <c r="W57" s="127">
        <f t="shared" si="85"/>
        <v>0</v>
      </c>
      <c r="X57" s="127">
        <f t="shared" si="85"/>
        <v>0</v>
      </c>
      <c r="Y57" s="127">
        <f t="shared" si="85"/>
        <v>0</v>
      </c>
      <c r="Z57" s="127">
        <f t="shared" si="85"/>
        <v>0</v>
      </c>
      <c r="AA57" s="127">
        <f t="shared" si="85"/>
        <v>0</v>
      </c>
      <c r="AB57" s="127">
        <f t="shared" si="85"/>
        <v>0</v>
      </c>
      <c r="AC57" s="127">
        <f t="shared" si="85"/>
        <v>0</v>
      </c>
      <c r="AD57" s="127">
        <f t="shared" si="85"/>
        <v>0</v>
      </c>
      <c r="AE57" s="127">
        <f t="shared" si="85"/>
        <v>0</v>
      </c>
      <c r="AF57" s="127">
        <f t="shared" si="85"/>
        <v>0</v>
      </c>
      <c r="AG57" s="127">
        <f t="shared" si="85"/>
        <v>0</v>
      </c>
      <c r="AH57" s="127">
        <f t="shared" si="85"/>
        <v>0</v>
      </c>
      <c r="AI57" s="127">
        <f t="shared" si="85"/>
        <v>0</v>
      </c>
      <c r="AJ57" s="127">
        <f t="shared" si="85"/>
        <v>0</v>
      </c>
      <c r="AK57" s="127">
        <f t="shared" si="85"/>
        <v>0</v>
      </c>
      <c r="AL57" s="127">
        <f t="shared" si="85"/>
        <v>152.75</v>
      </c>
      <c r="AM57" s="127">
        <f t="shared" si="85"/>
        <v>0</v>
      </c>
      <c r="AN57" s="127">
        <f t="shared" si="85"/>
        <v>0</v>
      </c>
      <c r="AO57" s="127">
        <f t="shared" si="85"/>
        <v>0</v>
      </c>
      <c r="AP57" s="127">
        <f t="shared" si="85"/>
        <v>0</v>
      </c>
      <c r="AQ57" s="127">
        <f t="shared" si="85"/>
        <v>0</v>
      </c>
      <c r="AR57" s="308"/>
    </row>
    <row r="58" spans="1:44" ht="31.5">
      <c r="A58" s="305"/>
      <c r="B58" s="306"/>
      <c r="C58" s="307"/>
      <c r="D58" s="146" t="s">
        <v>37</v>
      </c>
      <c r="E58" s="216">
        <f t="shared" ref="E58:E60" si="86">H58+K58+N58+Q58+T58+W58+Z58+AC58+AF58+AI58+AL58+AO58</f>
        <v>0</v>
      </c>
      <c r="F58" s="216">
        <f t="shared" ref="F58:F60" si="87">I58+L58+O58+R58+U58+X58+AA58+AD58+AG58+AJ58+AM58+AP58</f>
        <v>0</v>
      </c>
      <c r="G58" s="127" t="e">
        <f t="shared" ref="G58:G60" si="88">F58/E58*100</f>
        <v>#DIV/0!</v>
      </c>
      <c r="H58" s="123"/>
      <c r="I58" s="123"/>
      <c r="J58" s="131"/>
      <c r="K58" s="123"/>
      <c r="L58" s="123"/>
      <c r="M58" s="131"/>
      <c r="N58" s="123"/>
      <c r="O58" s="123"/>
      <c r="P58" s="131"/>
      <c r="Q58" s="123"/>
      <c r="R58" s="123"/>
      <c r="S58" s="131"/>
      <c r="T58" s="123"/>
      <c r="U58" s="123"/>
      <c r="V58" s="131"/>
      <c r="W58" s="123"/>
      <c r="X58" s="123"/>
      <c r="Y58" s="131"/>
      <c r="Z58" s="123"/>
      <c r="AA58" s="123"/>
      <c r="AB58" s="131"/>
      <c r="AC58" s="123"/>
      <c r="AD58" s="123"/>
      <c r="AE58" s="131"/>
      <c r="AF58" s="123"/>
      <c r="AG58" s="123"/>
      <c r="AH58" s="131"/>
      <c r="AI58" s="123"/>
      <c r="AJ58" s="123"/>
      <c r="AK58" s="123"/>
      <c r="AL58" s="123"/>
      <c r="AM58" s="123"/>
      <c r="AN58" s="131"/>
      <c r="AO58" s="123"/>
      <c r="AP58" s="123"/>
      <c r="AQ58" s="131"/>
      <c r="AR58" s="309"/>
    </row>
    <row r="59" spans="1:44" ht="31.15" customHeight="1">
      <c r="A59" s="305"/>
      <c r="B59" s="306"/>
      <c r="C59" s="307"/>
      <c r="D59" s="146" t="s">
        <v>2</v>
      </c>
      <c r="E59" s="216">
        <f t="shared" si="86"/>
        <v>0</v>
      </c>
      <c r="F59" s="216">
        <f t="shared" si="87"/>
        <v>0</v>
      </c>
      <c r="G59" s="127" t="e">
        <f t="shared" si="88"/>
        <v>#DIV/0!</v>
      </c>
      <c r="H59" s="123"/>
      <c r="I59" s="123"/>
      <c r="J59" s="131"/>
      <c r="K59" s="123"/>
      <c r="L59" s="123"/>
      <c r="M59" s="131"/>
      <c r="N59" s="123"/>
      <c r="O59" s="123"/>
      <c r="P59" s="131"/>
      <c r="Q59" s="123"/>
      <c r="R59" s="123"/>
      <c r="S59" s="131"/>
      <c r="T59" s="123"/>
      <c r="U59" s="123"/>
      <c r="V59" s="131"/>
      <c r="W59" s="123"/>
      <c r="X59" s="123"/>
      <c r="Y59" s="131"/>
      <c r="Z59" s="123"/>
      <c r="AA59" s="123"/>
      <c r="AB59" s="131"/>
      <c r="AC59" s="123"/>
      <c r="AD59" s="123"/>
      <c r="AE59" s="131"/>
      <c r="AF59" s="123"/>
      <c r="AG59" s="123"/>
      <c r="AH59" s="131"/>
      <c r="AI59" s="123"/>
      <c r="AJ59" s="123"/>
      <c r="AK59" s="131"/>
      <c r="AL59" s="123"/>
      <c r="AM59" s="123"/>
      <c r="AN59" s="131"/>
      <c r="AO59" s="123"/>
      <c r="AP59" s="123"/>
      <c r="AQ59" s="131"/>
      <c r="AR59" s="309"/>
    </row>
    <row r="60" spans="1:44" ht="28.5" customHeight="1">
      <c r="A60" s="305"/>
      <c r="B60" s="306"/>
      <c r="C60" s="307"/>
      <c r="D60" s="198" t="s">
        <v>43</v>
      </c>
      <c r="E60" s="216">
        <f t="shared" si="86"/>
        <v>152.75</v>
      </c>
      <c r="F60" s="216">
        <f t="shared" si="87"/>
        <v>0</v>
      </c>
      <c r="G60" s="127">
        <f t="shared" si="88"/>
        <v>0</v>
      </c>
      <c r="H60" s="123"/>
      <c r="I60" s="123"/>
      <c r="J60" s="131"/>
      <c r="K60" s="123"/>
      <c r="L60" s="123"/>
      <c r="M60" s="131"/>
      <c r="N60" s="123"/>
      <c r="O60" s="123"/>
      <c r="P60" s="131"/>
      <c r="Q60" s="123"/>
      <c r="R60" s="123"/>
      <c r="S60" s="131"/>
      <c r="T60" s="123"/>
      <c r="U60" s="123"/>
      <c r="V60" s="131"/>
      <c r="W60" s="123"/>
      <c r="X60" s="123"/>
      <c r="Y60" s="131"/>
      <c r="Z60" s="123"/>
      <c r="AA60" s="123"/>
      <c r="AB60" s="131"/>
      <c r="AC60" s="123"/>
      <c r="AD60" s="123"/>
      <c r="AE60" s="131"/>
      <c r="AF60" s="123"/>
      <c r="AG60" s="123"/>
      <c r="AH60" s="131"/>
      <c r="AI60" s="123"/>
      <c r="AJ60" s="123"/>
      <c r="AK60" s="131"/>
      <c r="AL60" s="203">
        <v>152.75</v>
      </c>
      <c r="AM60" s="123"/>
      <c r="AN60" s="131"/>
      <c r="AO60" s="123"/>
      <c r="AP60" s="123"/>
      <c r="AQ60" s="131"/>
      <c r="AR60" s="309"/>
    </row>
    <row r="61" spans="1:44" s="136" customFormat="1" ht="22.15" customHeight="1">
      <c r="A61" s="305" t="s">
        <v>450</v>
      </c>
      <c r="B61" s="306" t="s">
        <v>457</v>
      </c>
      <c r="C61" s="307" t="s">
        <v>328</v>
      </c>
      <c r="D61" s="132" t="s">
        <v>41</v>
      </c>
      <c r="E61" s="215">
        <f>SUM(E62:E64)</f>
        <v>600</v>
      </c>
      <c r="F61" s="215">
        <f>SUM(F62:F64)</f>
        <v>0</v>
      </c>
      <c r="G61" s="127">
        <f>F61/E61*100</f>
        <v>0</v>
      </c>
      <c r="H61" s="127">
        <f>SUM(H62:H64)</f>
        <v>0</v>
      </c>
      <c r="I61" s="127">
        <f t="shared" ref="I61:AQ61" si="89">SUM(I62:I64)</f>
        <v>0</v>
      </c>
      <c r="J61" s="127">
        <f t="shared" si="89"/>
        <v>0</v>
      </c>
      <c r="K61" s="127">
        <f t="shared" si="89"/>
        <v>0</v>
      </c>
      <c r="L61" s="127">
        <f t="shared" si="89"/>
        <v>0</v>
      </c>
      <c r="M61" s="127">
        <f t="shared" si="89"/>
        <v>0</v>
      </c>
      <c r="N61" s="127">
        <f t="shared" si="89"/>
        <v>0</v>
      </c>
      <c r="O61" s="127">
        <f t="shared" si="89"/>
        <v>0</v>
      </c>
      <c r="P61" s="127">
        <f t="shared" si="89"/>
        <v>0</v>
      </c>
      <c r="Q61" s="127">
        <f t="shared" si="89"/>
        <v>0</v>
      </c>
      <c r="R61" s="127">
        <f t="shared" si="89"/>
        <v>0</v>
      </c>
      <c r="S61" s="127">
        <f t="shared" si="89"/>
        <v>0</v>
      </c>
      <c r="T61" s="127">
        <f t="shared" si="89"/>
        <v>0</v>
      </c>
      <c r="U61" s="127">
        <f t="shared" si="89"/>
        <v>0</v>
      </c>
      <c r="V61" s="127">
        <f t="shared" si="89"/>
        <v>0</v>
      </c>
      <c r="W61" s="127">
        <f t="shared" si="89"/>
        <v>0</v>
      </c>
      <c r="X61" s="127">
        <f t="shared" si="89"/>
        <v>0</v>
      </c>
      <c r="Y61" s="127">
        <f t="shared" si="89"/>
        <v>0</v>
      </c>
      <c r="Z61" s="127">
        <f t="shared" si="89"/>
        <v>0</v>
      </c>
      <c r="AA61" s="127">
        <f t="shared" si="89"/>
        <v>0</v>
      </c>
      <c r="AB61" s="127">
        <f t="shared" si="89"/>
        <v>0</v>
      </c>
      <c r="AC61" s="127">
        <f t="shared" si="89"/>
        <v>0</v>
      </c>
      <c r="AD61" s="127">
        <f t="shared" si="89"/>
        <v>0</v>
      </c>
      <c r="AE61" s="127">
        <f t="shared" si="89"/>
        <v>0</v>
      </c>
      <c r="AF61" s="127">
        <f t="shared" si="89"/>
        <v>0</v>
      </c>
      <c r="AG61" s="127">
        <f t="shared" si="89"/>
        <v>0</v>
      </c>
      <c r="AH61" s="127">
        <f t="shared" si="89"/>
        <v>0</v>
      </c>
      <c r="AI61" s="127">
        <f t="shared" si="89"/>
        <v>0</v>
      </c>
      <c r="AJ61" s="127">
        <f t="shared" si="89"/>
        <v>0</v>
      </c>
      <c r="AK61" s="127">
        <f t="shared" si="89"/>
        <v>0</v>
      </c>
      <c r="AL61" s="127">
        <f t="shared" si="89"/>
        <v>600</v>
      </c>
      <c r="AM61" s="127">
        <f t="shared" si="89"/>
        <v>0</v>
      </c>
      <c r="AN61" s="127">
        <f t="shared" si="89"/>
        <v>0</v>
      </c>
      <c r="AO61" s="127">
        <f t="shared" si="89"/>
        <v>0</v>
      </c>
      <c r="AP61" s="127">
        <f t="shared" si="89"/>
        <v>0</v>
      </c>
      <c r="AQ61" s="127">
        <f t="shared" si="89"/>
        <v>0</v>
      </c>
      <c r="AR61" s="308"/>
    </row>
    <row r="62" spans="1:44" ht="31.5">
      <c r="A62" s="305"/>
      <c r="B62" s="306"/>
      <c r="C62" s="307"/>
      <c r="D62" s="146" t="s">
        <v>37</v>
      </c>
      <c r="E62" s="216">
        <f t="shared" ref="E62:E64" si="90">H62+K62+N62+Q62+T62+W62+Z62+AC62+AF62+AI62+AL62+AO62</f>
        <v>0</v>
      </c>
      <c r="F62" s="216">
        <f t="shared" ref="F62:F64" si="91">I62+L62+O62+R62+U62+X62+AA62+AD62+AG62+AJ62+AM62+AP62</f>
        <v>0</v>
      </c>
      <c r="G62" s="127" t="e">
        <f t="shared" ref="G62:G64" si="92">F62/E62*100</f>
        <v>#DIV/0!</v>
      </c>
      <c r="H62" s="123"/>
      <c r="I62" s="123"/>
      <c r="J62" s="131"/>
      <c r="K62" s="123"/>
      <c r="L62" s="123"/>
      <c r="M62" s="131"/>
      <c r="N62" s="123"/>
      <c r="O62" s="123"/>
      <c r="P62" s="131"/>
      <c r="Q62" s="123"/>
      <c r="R62" s="123"/>
      <c r="S62" s="131"/>
      <c r="T62" s="123"/>
      <c r="U62" s="123"/>
      <c r="V62" s="131"/>
      <c r="W62" s="123"/>
      <c r="X62" s="123"/>
      <c r="Y62" s="131"/>
      <c r="Z62" s="123"/>
      <c r="AA62" s="123"/>
      <c r="AB62" s="131"/>
      <c r="AC62" s="123"/>
      <c r="AD62" s="123"/>
      <c r="AE62" s="131"/>
      <c r="AF62" s="123"/>
      <c r="AG62" s="123"/>
      <c r="AH62" s="131"/>
      <c r="AI62" s="123"/>
      <c r="AJ62" s="123"/>
      <c r="AK62" s="123"/>
      <c r="AL62" s="123"/>
      <c r="AM62" s="123"/>
      <c r="AN62" s="131"/>
      <c r="AO62" s="123"/>
      <c r="AP62" s="123"/>
      <c r="AQ62" s="131"/>
      <c r="AR62" s="309"/>
    </row>
    <row r="63" spans="1:44" ht="31.15" customHeight="1">
      <c r="A63" s="305"/>
      <c r="B63" s="306"/>
      <c r="C63" s="307"/>
      <c r="D63" s="146" t="s">
        <v>2</v>
      </c>
      <c r="E63" s="216">
        <f t="shared" si="90"/>
        <v>0</v>
      </c>
      <c r="F63" s="216">
        <f t="shared" si="91"/>
        <v>0</v>
      </c>
      <c r="G63" s="127" t="e">
        <f t="shared" si="92"/>
        <v>#DIV/0!</v>
      </c>
      <c r="H63" s="123"/>
      <c r="I63" s="123"/>
      <c r="J63" s="131"/>
      <c r="K63" s="123"/>
      <c r="L63" s="123"/>
      <c r="M63" s="131"/>
      <c r="N63" s="123"/>
      <c r="O63" s="123"/>
      <c r="P63" s="131"/>
      <c r="Q63" s="123"/>
      <c r="R63" s="123"/>
      <c r="S63" s="131"/>
      <c r="T63" s="123"/>
      <c r="U63" s="123"/>
      <c r="V63" s="131"/>
      <c r="W63" s="123"/>
      <c r="X63" s="123"/>
      <c r="Y63" s="131"/>
      <c r="Z63" s="123"/>
      <c r="AA63" s="123"/>
      <c r="AB63" s="131"/>
      <c r="AC63" s="123"/>
      <c r="AD63" s="123"/>
      <c r="AE63" s="131"/>
      <c r="AF63" s="123"/>
      <c r="AG63" s="123"/>
      <c r="AH63" s="131"/>
      <c r="AI63" s="123"/>
      <c r="AJ63" s="123"/>
      <c r="AK63" s="131"/>
      <c r="AL63" s="123"/>
      <c r="AM63" s="123"/>
      <c r="AN63" s="131"/>
      <c r="AO63" s="123"/>
      <c r="AP63" s="123"/>
      <c r="AQ63" s="131"/>
      <c r="AR63" s="309"/>
    </row>
    <row r="64" spans="1:44" ht="28.5" customHeight="1">
      <c r="A64" s="305"/>
      <c r="B64" s="306"/>
      <c r="C64" s="307"/>
      <c r="D64" s="198" t="s">
        <v>43</v>
      </c>
      <c r="E64" s="216">
        <f t="shared" si="90"/>
        <v>600</v>
      </c>
      <c r="F64" s="216">
        <f t="shared" si="91"/>
        <v>0</v>
      </c>
      <c r="G64" s="127">
        <f t="shared" si="92"/>
        <v>0</v>
      </c>
      <c r="H64" s="123"/>
      <c r="I64" s="123"/>
      <c r="J64" s="131"/>
      <c r="K64" s="123"/>
      <c r="L64" s="123"/>
      <c r="M64" s="131"/>
      <c r="N64" s="123"/>
      <c r="O64" s="123"/>
      <c r="P64" s="131"/>
      <c r="Q64" s="123"/>
      <c r="R64" s="123"/>
      <c r="S64" s="131"/>
      <c r="T64" s="123"/>
      <c r="U64" s="123"/>
      <c r="V64" s="131"/>
      <c r="W64" s="123"/>
      <c r="X64" s="123"/>
      <c r="Y64" s="131"/>
      <c r="Z64" s="123"/>
      <c r="AA64" s="123"/>
      <c r="AB64" s="131"/>
      <c r="AC64" s="123"/>
      <c r="AD64" s="123"/>
      <c r="AE64" s="131"/>
      <c r="AF64" s="123"/>
      <c r="AG64" s="123"/>
      <c r="AH64" s="131"/>
      <c r="AI64" s="123"/>
      <c r="AJ64" s="123"/>
      <c r="AK64" s="131"/>
      <c r="AL64" s="203">
        <v>600</v>
      </c>
      <c r="AM64" s="123"/>
      <c r="AN64" s="131"/>
      <c r="AO64" s="123"/>
      <c r="AP64" s="123"/>
      <c r="AQ64" s="131"/>
      <c r="AR64" s="309"/>
    </row>
    <row r="65" spans="1:44" s="136" customFormat="1" ht="22.15" customHeight="1">
      <c r="A65" s="305" t="s">
        <v>451</v>
      </c>
      <c r="B65" s="306" t="s">
        <v>458</v>
      </c>
      <c r="C65" s="307" t="s">
        <v>328</v>
      </c>
      <c r="D65" s="132" t="s">
        <v>41</v>
      </c>
      <c r="E65" s="215">
        <f>SUM(E66:E68)</f>
        <v>100</v>
      </c>
      <c r="F65" s="215">
        <f>SUM(F66:F68)</f>
        <v>0</v>
      </c>
      <c r="G65" s="127">
        <f>F65/E65*100</f>
        <v>0</v>
      </c>
      <c r="H65" s="127">
        <f>SUM(H66:H68)</f>
        <v>0</v>
      </c>
      <c r="I65" s="127">
        <f t="shared" ref="I65:AQ65" si="93">SUM(I66:I68)</f>
        <v>0</v>
      </c>
      <c r="J65" s="127">
        <f t="shared" si="93"/>
        <v>0</v>
      </c>
      <c r="K65" s="127">
        <f t="shared" si="93"/>
        <v>0</v>
      </c>
      <c r="L65" s="127">
        <f t="shared" si="93"/>
        <v>0</v>
      </c>
      <c r="M65" s="127">
        <f t="shared" si="93"/>
        <v>0</v>
      </c>
      <c r="N65" s="127">
        <f t="shared" si="93"/>
        <v>0</v>
      </c>
      <c r="O65" s="127">
        <f t="shared" si="93"/>
        <v>0</v>
      </c>
      <c r="P65" s="127">
        <f t="shared" si="93"/>
        <v>0</v>
      </c>
      <c r="Q65" s="127">
        <f t="shared" si="93"/>
        <v>0</v>
      </c>
      <c r="R65" s="127">
        <f t="shared" si="93"/>
        <v>0</v>
      </c>
      <c r="S65" s="127">
        <f t="shared" si="93"/>
        <v>0</v>
      </c>
      <c r="T65" s="127">
        <f t="shared" si="93"/>
        <v>0</v>
      </c>
      <c r="U65" s="127">
        <f t="shared" si="93"/>
        <v>0</v>
      </c>
      <c r="V65" s="127">
        <f t="shared" si="93"/>
        <v>0</v>
      </c>
      <c r="W65" s="127">
        <f t="shared" si="93"/>
        <v>0</v>
      </c>
      <c r="X65" s="127">
        <f t="shared" si="93"/>
        <v>0</v>
      </c>
      <c r="Y65" s="127">
        <f t="shared" si="93"/>
        <v>0</v>
      </c>
      <c r="Z65" s="127">
        <f t="shared" si="93"/>
        <v>0</v>
      </c>
      <c r="AA65" s="127">
        <f t="shared" si="93"/>
        <v>0</v>
      </c>
      <c r="AB65" s="127">
        <f t="shared" si="93"/>
        <v>0</v>
      </c>
      <c r="AC65" s="127">
        <f t="shared" si="93"/>
        <v>0</v>
      </c>
      <c r="AD65" s="127">
        <f t="shared" si="93"/>
        <v>0</v>
      </c>
      <c r="AE65" s="127">
        <f t="shared" si="93"/>
        <v>0</v>
      </c>
      <c r="AF65" s="127">
        <f t="shared" si="93"/>
        <v>0</v>
      </c>
      <c r="AG65" s="127">
        <f t="shared" si="93"/>
        <v>0</v>
      </c>
      <c r="AH65" s="127">
        <f t="shared" si="93"/>
        <v>0</v>
      </c>
      <c r="AI65" s="127">
        <f t="shared" si="93"/>
        <v>0</v>
      </c>
      <c r="AJ65" s="127">
        <f t="shared" si="93"/>
        <v>0</v>
      </c>
      <c r="AK65" s="127">
        <f t="shared" si="93"/>
        <v>0</v>
      </c>
      <c r="AL65" s="127">
        <f t="shared" si="93"/>
        <v>100</v>
      </c>
      <c r="AM65" s="127">
        <f t="shared" si="93"/>
        <v>0</v>
      </c>
      <c r="AN65" s="127">
        <f t="shared" si="93"/>
        <v>0</v>
      </c>
      <c r="AO65" s="127">
        <f t="shared" si="93"/>
        <v>0</v>
      </c>
      <c r="AP65" s="127">
        <f t="shared" si="93"/>
        <v>0</v>
      </c>
      <c r="AQ65" s="127">
        <f t="shared" si="93"/>
        <v>0</v>
      </c>
      <c r="AR65" s="308"/>
    </row>
    <row r="66" spans="1:44" ht="31.5">
      <c r="A66" s="305"/>
      <c r="B66" s="306"/>
      <c r="C66" s="307"/>
      <c r="D66" s="146" t="s">
        <v>37</v>
      </c>
      <c r="E66" s="216">
        <f t="shared" ref="E66:E68" si="94">H66+K66+N66+Q66+T66+W66+Z66+AC66+AF66+AI66+AL66+AO66</f>
        <v>0</v>
      </c>
      <c r="F66" s="216">
        <f t="shared" ref="F66:F68" si="95">I66+L66+O66+R66+U66+X66+AA66+AD66+AG66+AJ66+AM66+AP66</f>
        <v>0</v>
      </c>
      <c r="G66" s="127" t="e">
        <f t="shared" ref="G66:G68" si="96">F66/E66*100</f>
        <v>#DIV/0!</v>
      </c>
      <c r="H66" s="123"/>
      <c r="I66" s="123"/>
      <c r="J66" s="131"/>
      <c r="K66" s="123"/>
      <c r="L66" s="123"/>
      <c r="M66" s="131"/>
      <c r="N66" s="123"/>
      <c r="O66" s="123"/>
      <c r="P66" s="131"/>
      <c r="Q66" s="123"/>
      <c r="R66" s="123"/>
      <c r="S66" s="131"/>
      <c r="T66" s="123"/>
      <c r="U66" s="123"/>
      <c r="V66" s="131"/>
      <c r="W66" s="123"/>
      <c r="X66" s="123"/>
      <c r="Y66" s="131"/>
      <c r="Z66" s="123"/>
      <c r="AA66" s="123"/>
      <c r="AB66" s="131"/>
      <c r="AC66" s="123"/>
      <c r="AD66" s="123"/>
      <c r="AE66" s="131"/>
      <c r="AF66" s="123"/>
      <c r="AG66" s="123"/>
      <c r="AH66" s="131"/>
      <c r="AI66" s="123"/>
      <c r="AJ66" s="123"/>
      <c r="AK66" s="123"/>
      <c r="AL66" s="123"/>
      <c r="AM66" s="123"/>
      <c r="AN66" s="131"/>
      <c r="AO66" s="123"/>
      <c r="AP66" s="123"/>
      <c r="AQ66" s="131"/>
      <c r="AR66" s="309"/>
    </row>
    <row r="67" spans="1:44" ht="31.15" customHeight="1">
      <c r="A67" s="305"/>
      <c r="B67" s="306"/>
      <c r="C67" s="307"/>
      <c r="D67" s="146" t="s">
        <v>2</v>
      </c>
      <c r="E67" s="216">
        <f t="shared" si="94"/>
        <v>0</v>
      </c>
      <c r="F67" s="216">
        <f t="shared" si="95"/>
        <v>0</v>
      </c>
      <c r="G67" s="127" t="e">
        <f t="shared" si="96"/>
        <v>#DIV/0!</v>
      </c>
      <c r="H67" s="123"/>
      <c r="I67" s="123"/>
      <c r="J67" s="131"/>
      <c r="K67" s="123"/>
      <c r="L67" s="123"/>
      <c r="M67" s="131"/>
      <c r="N67" s="123"/>
      <c r="O67" s="123"/>
      <c r="P67" s="131"/>
      <c r="Q67" s="123"/>
      <c r="R67" s="123"/>
      <c r="S67" s="131"/>
      <c r="T67" s="123"/>
      <c r="U67" s="123"/>
      <c r="V67" s="131"/>
      <c r="W67" s="123"/>
      <c r="X67" s="123"/>
      <c r="Y67" s="131"/>
      <c r="Z67" s="123"/>
      <c r="AA67" s="123"/>
      <c r="AB67" s="131"/>
      <c r="AC67" s="123"/>
      <c r="AD67" s="123"/>
      <c r="AE67" s="131"/>
      <c r="AF67" s="123"/>
      <c r="AG67" s="123"/>
      <c r="AH67" s="131"/>
      <c r="AI67" s="123"/>
      <c r="AJ67" s="123"/>
      <c r="AK67" s="131"/>
      <c r="AL67" s="123"/>
      <c r="AM67" s="123"/>
      <c r="AN67" s="131"/>
      <c r="AO67" s="123"/>
      <c r="AP67" s="123"/>
      <c r="AQ67" s="131"/>
      <c r="AR67" s="309"/>
    </row>
    <row r="68" spans="1:44" ht="28.5" customHeight="1">
      <c r="A68" s="305"/>
      <c r="B68" s="306"/>
      <c r="C68" s="307"/>
      <c r="D68" s="198" t="s">
        <v>43</v>
      </c>
      <c r="E68" s="216">
        <f t="shared" si="94"/>
        <v>100</v>
      </c>
      <c r="F68" s="216">
        <f t="shared" si="95"/>
        <v>0</v>
      </c>
      <c r="G68" s="127">
        <f t="shared" si="96"/>
        <v>0</v>
      </c>
      <c r="H68" s="123"/>
      <c r="I68" s="123"/>
      <c r="J68" s="131"/>
      <c r="K68" s="123"/>
      <c r="L68" s="123"/>
      <c r="M68" s="131"/>
      <c r="N68" s="123"/>
      <c r="O68" s="123"/>
      <c r="P68" s="131"/>
      <c r="Q68" s="123"/>
      <c r="R68" s="123"/>
      <c r="S68" s="131"/>
      <c r="T68" s="123"/>
      <c r="U68" s="123"/>
      <c r="V68" s="131"/>
      <c r="W68" s="123"/>
      <c r="X68" s="123"/>
      <c r="Y68" s="131"/>
      <c r="Z68" s="123"/>
      <c r="AA68" s="123"/>
      <c r="AB68" s="131"/>
      <c r="AC68" s="123"/>
      <c r="AD68" s="123"/>
      <c r="AE68" s="131"/>
      <c r="AF68" s="123"/>
      <c r="AG68" s="123"/>
      <c r="AH68" s="131"/>
      <c r="AI68" s="123"/>
      <c r="AJ68" s="123"/>
      <c r="AK68" s="131"/>
      <c r="AL68" s="203">
        <v>100</v>
      </c>
      <c r="AM68" s="123"/>
      <c r="AN68" s="131"/>
      <c r="AO68" s="123"/>
      <c r="AP68" s="123"/>
      <c r="AQ68" s="131"/>
      <c r="AR68" s="309"/>
    </row>
    <row r="69" spans="1:44" s="136" customFormat="1" ht="22.15" customHeight="1">
      <c r="A69" s="305" t="s">
        <v>452</v>
      </c>
      <c r="B69" s="306" t="s">
        <v>459</v>
      </c>
      <c r="C69" s="307" t="s">
        <v>328</v>
      </c>
      <c r="D69" s="132" t="s">
        <v>41</v>
      </c>
      <c r="E69" s="215">
        <f>SUM(E70:E72)</f>
        <v>300</v>
      </c>
      <c r="F69" s="215">
        <f>SUM(F70:F72)</f>
        <v>0</v>
      </c>
      <c r="G69" s="127">
        <f>F69/E69*100</f>
        <v>0</v>
      </c>
      <c r="H69" s="127">
        <f>SUM(H70:H72)</f>
        <v>0</v>
      </c>
      <c r="I69" s="127">
        <f t="shared" ref="I69:AQ69" si="97">SUM(I70:I72)</f>
        <v>0</v>
      </c>
      <c r="J69" s="127">
        <f t="shared" si="97"/>
        <v>0</v>
      </c>
      <c r="K69" s="127">
        <f t="shared" si="97"/>
        <v>0</v>
      </c>
      <c r="L69" s="127">
        <f t="shared" si="97"/>
        <v>0</v>
      </c>
      <c r="M69" s="127">
        <f t="shared" si="97"/>
        <v>0</v>
      </c>
      <c r="N69" s="127">
        <f t="shared" si="97"/>
        <v>0</v>
      </c>
      <c r="O69" s="127">
        <f t="shared" si="97"/>
        <v>0</v>
      </c>
      <c r="P69" s="127">
        <f t="shared" si="97"/>
        <v>0</v>
      </c>
      <c r="Q69" s="127">
        <f t="shared" si="97"/>
        <v>0</v>
      </c>
      <c r="R69" s="127">
        <f t="shared" si="97"/>
        <v>0</v>
      </c>
      <c r="S69" s="127">
        <f t="shared" si="97"/>
        <v>0</v>
      </c>
      <c r="T69" s="127">
        <f t="shared" si="97"/>
        <v>0</v>
      </c>
      <c r="U69" s="127">
        <f t="shared" si="97"/>
        <v>0</v>
      </c>
      <c r="V69" s="127">
        <f t="shared" si="97"/>
        <v>0</v>
      </c>
      <c r="W69" s="127">
        <f t="shared" si="97"/>
        <v>0</v>
      </c>
      <c r="X69" s="127">
        <f t="shared" si="97"/>
        <v>0</v>
      </c>
      <c r="Y69" s="127">
        <f t="shared" si="97"/>
        <v>0</v>
      </c>
      <c r="Z69" s="127">
        <f t="shared" si="97"/>
        <v>0</v>
      </c>
      <c r="AA69" s="127">
        <f t="shared" si="97"/>
        <v>0</v>
      </c>
      <c r="AB69" s="127">
        <f t="shared" si="97"/>
        <v>0</v>
      </c>
      <c r="AC69" s="127">
        <f t="shared" si="97"/>
        <v>0</v>
      </c>
      <c r="AD69" s="127">
        <f t="shared" si="97"/>
        <v>0</v>
      </c>
      <c r="AE69" s="127">
        <f t="shared" si="97"/>
        <v>0</v>
      </c>
      <c r="AF69" s="127">
        <f t="shared" si="97"/>
        <v>0</v>
      </c>
      <c r="AG69" s="127">
        <f t="shared" si="97"/>
        <v>0</v>
      </c>
      <c r="AH69" s="127">
        <f t="shared" si="97"/>
        <v>0</v>
      </c>
      <c r="AI69" s="127">
        <f t="shared" si="97"/>
        <v>0</v>
      </c>
      <c r="AJ69" s="127">
        <f t="shared" si="97"/>
        <v>0</v>
      </c>
      <c r="AK69" s="127">
        <f t="shared" si="97"/>
        <v>0</v>
      </c>
      <c r="AL69" s="127">
        <f t="shared" si="97"/>
        <v>300</v>
      </c>
      <c r="AM69" s="127">
        <f t="shared" si="97"/>
        <v>0</v>
      </c>
      <c r="AN69" s="127">
        <f t="shared" si="97"/>
        <v>0</v>
      </c>
      <c r="AO69" s="127">
        <f t="shared" si="97"/>
        <v>0</v>
      </c>
      <c r="AP69" s="127">
        <f t="shared" si="97"/>
        <v>0</v>
      </c>
      <c r="AQ69" s="127">
        <f t="shared" si="97"/>
        <v>0</v>
      </c>
      <c r="AR69" s="308"/>
    </row>
    <row r="70" spans="1:44" ht="31.5">
      <c r="A70" s="305"/>
      <c r="B70" s="306"/>
      <c r="C70" s="307"/>
      <c r="D70" s="146" t="s">
        <v>37</v>
      </c>
      <c r="E70" s="216">
        <f t="shared" ref="E70:E72" si="98">H70+K70+N70+Q70+T70+W70+Z70+AC70+AF70+AI70+AL70+AO70</f>
        <v>0</v>
      </c>
      <c r="F70" s="216">
        <f t="shared" ref="F70:F72" si="99">I70+L70+O70+R70+U70+X70+AA70+AD70+AG70+AJ70+AM70+AP70</f>
        <v>0</v>
      </c>
      <c r="G70" s="127" t="e">
        <f t="shared" ref="G70:G72" si="100">F70/E70*100</f>
        <v>#DIV/0!</v>
      </c>
      <c r="H70" s="123"/>
      <c r="I70" s="123"/>
      <c r="J70" s="131"/>
      <c r="K70" s="123"/>
      <c r="L70" s="123"/>
      <c r="M70" s="131"/>
      <c r="N70" s="123"/>
      <c r="O70" s="123"/>
      <c r="P70" s="131"/>
      <c r="Q70" s="123"/>
      <c r="R70" s="123"/>
      <c r="S70" s="131"/>
      <c r="T70" s="123"/>
      <c r="U70" s="123"/>
      <c r="V70" s="131"/>
      <c r="W70" s="123"/>
      <c r="X70" s="123"/>
      <c r="Y70" s="131"/>
      <c r="Z70" s="123"/>
      <c r="AA70" s="123"/>
      <c r="AB70" s="131"/>
      <c r="AC70" s="123"/>
      <c r="AD70" s="123"/>
      <c r="AE70" s="131"/>
      <c r="AF70" s="123"/>
      <c r="AG70" s="123"/>
      <c r="AH70" s="131"/>
      <c r="AI70" s="123"/>
      <c r="AJ70" s="123"/>
      <c r="AK70" s="123"/>
      <c r="AL70" s="123"/>
      <c r="AM70" s="123"/>
      <c r="AN70" s="131"/>
      <c r="AO70" s="123"/>
      <c r="AP70" s="123"/>
      <c r="AQ70" s="131"/>
      <c r="AR70" s="309"/>
    </row>
    <row r="71" spans="1:44" ht="31.15" customHeight="1">
      <c r="A71" s="305"/>
      <c r="B71" s="306"/>
      <c r="C71" s="307"/>
      <c r="D71" s="146" t="s">
        <v>2</v>
      </c>
      <c r="E71" s="216">
        <f t="shared" si="98"/>
        <v>0</v>
      </c>
      <c r="F71" s="216">
        <f t="shared" si="99"/>
        <v>0</v>
      </c>
      <c r="G71" s="127" t="e">
        <f t="shared" si="100"/>
        <v>#DIV/0!</v>
      </c>
      <c r="H71" s="123"/>
      <c r="I71" s="123"/>
      <c r="J71" s="131"/>
      <c r="K71" s="123"/>
      <c r="L71" s="123"/>
      <c r="M71" s="131"/>
      <c r="N71" s="123"/>
      <c r="O71" s="123"/>
      <c r="P71" s="131"/>
      <c r="Q71" s="123"/>
      <c r="R71" s="123"/>
      <c r="S71" s="131"/>
      <c r="T71" s="123"/>
      <c r="U71" s="123"/>
      <c r="V71" s="131"/>
      <c r="W71" s="123"/>
      <c r="X71" s="123"/>
      <c r="Y71" s="131"/>
      <c r="Z71" s="123"/>
      <c r="AA71" s="123"/>
      <c r="AB71" s="131"/>
      <c r="AC71" s="123"/>
      <c r="AD71" s="123"/>
      <c r="AE71" s="131"/>
      <c r="AF71" s="123"/>
      <c r="AG71" s="123"/>
      <c r="AH71" s="131"/>
      <c r="AI71" s="123"/>
      <c r="AJ71" s="123"/>
      <c r="AK71" s="131"/>
      <c r="AL71" s="123"/>
      <c r="AM71" s="123"/>
      <c r="AN71" s="131"/>
      <c r="AO71" s="123"/>
      <c r="AP71" s="123"/>
      <c r="AQ71" s="131"/>
      <c r="AR71" s="309"/>
    </row>
    <row r="72" spans="1:44" ht="28.5" customHeight="1">
      <c r="A72" s="305"/>
      <c r="B72" s="306"/>
      <c r="C72" s="307"/>
      <c r="D72" s="198" t="s">
        <v>43</v>
      </c>
      <c r="E72" s="216">
        <f t="shared" si="98"/>
        <v>300</v>
      </c>
      <c r="F72" s="216">
        <f t="shared" si="99"/>
        <v>0</v>
      </c>
      <c r="G72" s="127">
        <f t="shared" si="100"/>
        <v>0</v>
      </c>
      <c r="H72" s="123"/>
      <c r="I72" s="123"/>
      <c r="J72" s="131"/>
      <c r="K72" s="123"/>
      <c r="L72" s="123"/>
      <c r="M72" s="131"/>
      <c r="N72" s="123"/>
      <c r="O72" s="123"/>
      <c r="P72" s="131"/>
      <c r="Q72" s="123"/>
      <c r="R72" s="123"/>
      <c r="S72" s="131"/>
      <c r="T72" s="123"/>
      <c r="U72" s="123"/>
      <c r="V72" s="131"/>
      <c r="W72" s="123"/>
      <c r="X72" s="123"/>
      <c r="Y72" s="131"/>
      <c r="Z72" s="123"/>
      <c r="AA72" s="123"/>
      <c r="AB72" s="131"/>
      <c r="AC72" s="123"/>
      <c r="AD72" s="123"/>
      <c r="AE72" s="131"/>
      <c r="AF72" s="123"/>
      <c r="AG72" s="123"/>
      <c r="AH72" s="131"/>
      <c r="AI72" s="123"/>
      <c r="AJ72" s="123"/>
      <c r="AK72" s="131"/>
      <c r="AL72" s="203">
        <v>300</v>
      </c>
      <c r="AM72" s="123"/>
      <c r="AN72" s="131"/>
      <c r="AO72" s="123"/>
      <c r="AP72" s="123"/>
      <c r="AQ72" s="131"/>
      <c r="AR72" s="309"/>
    </row>
    <row r="73" spans="1:44" s="136" customFormat="1" ht="22.15" customHeight="1">
      <c r="A73" s="305" t="s">
        <v>453</v>
      </c>
      <c r="B73" s="306" t="s">
        <v>460</v>
      </c>
      <c r="C73" s="307" t="s">
        <v>328</v>
      </c>
      <c r="D73" s="132" t="s">
        <v>41</v>
      </c>
      <c r="E73" s="215">
        <f>SUM(E74:E76)</f>
        <v>200</v>
      </c>
      <c r="F73" s="215">
        <f>SUM(F74:F76)</f>
        <v>0</v>
      </c>
      <c r="G73" s="127">
        <f>F73/E73*100</f>
        <v>0</v>
      </c>
      <c r="H73" s="127">
        <f>SUM(H74:H76)</f>
        <v>0</v>
      </c>
      <c r="I73" s="127">
        <f t="shared" ref="I73:AQ73" si="101">SUM(I74:I76)</f>
        <v>0</v>
      </c>
      <c r="J73" s="127">
        <f t="shared" si="101"/>
        <v>0</v>
      </c>
      <c r="K73" s="127">
        <f t="shared" si="101"/>
        <v>0</v>
      </c>
      <c r="L73" s="127">
        <f t="shared" si="101"/>
        <v>0</v>
      </c>
      <c r="M73" s="127">
        <f t="shared" si="101"/>
        <v>0</v>
      </c>
      <c r="N73" s="127">
        <f t="shared" si="101"/>
        <v>0</v>
      </c>
      <c r="O73" s="127">
        <f t="shared" si="101"/>
        <v>0</v>
      </c>
      <c r="P73" s="127">
        <f t="shared" si="101"/>
        <v>0</v>
      </c>
      <c r="Q73" s="127">
        <f t="shared" si="101"/>
        <v>0</v>
      </c>
      <c r="R73" s="127">
        <f t="shared" si="101"/>
        <v>0</v>
      </c>
      <c r="S73" s="127">
        <f t="shared" si="101"/>
        <v>0</v>
      </c>
      <c r="T73" s="127">
        <f t="shared" si="101"/>
        <v>0</v>
      </c>
      <c r="U73" s="127">
        <f t="shared" si="101"/>
        <v>0</v>
      </c>
      <c r="V73" s="127">
        <f t="shared" si="101"/>
        <v>0</v>
      </c>
      <c r="W73" s="127">
        <f t="shared" si="101"/>
        <v>0</v>
      </c>
      <c r="X73" s="127">
        <f t="shared" si="101"/>
        <v>0</v>
      </c>
      <c r="Y73" s="127">
        <f t="shared" si="101"/>
        <v>0</v>
      </c>
      <c r="Z73" s="127">
        <f t="shared" si="101"/>
        <v>0</v>
      </c>
      <c r="AA73" s="127">
        <f t="shared" si="101"/>
        <v>0</v>
      </c>
      <c r="AB73" s="127">
        <f t="shared" si="101"/>
        <v>0</v>
      </c>
      <c r="AC73" s="127">
        <f t="shared" si="101"/>
        <v>0</v>
      </c>
      <c r="AD73" s="127">
        <f t="shared" si="101"/>
        <v>0</v>
      </c>
      <c r="AE73" s="127">
        <f t="shared" si="101"/>
        <v>0</v>
      </c>
      <c r="AF73" s="127">
        <f t="shared" si="101"/>
        <v>0</v>
      </c>
      <c r="AG73" s="127">
        <f t="shared" si="101"/>
        <v>0</v>
      </c>
      <c r="AH73" s="127">
        <f t="shared" si="101"/>
        <v>0</v>
      </c>
      <c r="AI73" s="127">
        <f t="shared" si="101"/>
        <v>0</v>
      </c>
      <c r="AJ73" s="127">
        <f t="shared" si="101"/>
        <v>0</v>
      </c>
      <c r="AK73" s="127">
        <f t="shared" si="101"/>
        <v>0</v>
      </c>
      <c r="AL73" s="127">
        <f t="shared" si="101"/>
        <v>200</v>
      </c>
      <c r="AM73" s="127">
        <f t="shared" si="101"/>
        <v>0</v>
      </c>
      <c r="AN73" s="127">
        <f t="shared" si="101"/>
        <v>0</v>
      </c>
      <c r="AO73" s="127">
        <f t="shared" si="101"/>
        <v>0</v>
      </c>
      <c r="AP73" s="127">
        <f t="shared" si="101"/>
        <v>0</v>
      </c>
      <c r="AQ73" s="127">
        <f t="shared" si="101"/>
        <v>0</v>
      </c>
      <c r="AR73" s="308"/>
    </row>
    <row r="74" spans="1:44" ht="31.5">
      <c r="A74" s="305"/>
      <c r="B74" s="306"/>
      <c r="C74" s="307"/>
      <c r="D74" s="146" t="s">
        <v>37</v>
      </c>
      <c r="E74" s="216">
        <f t="shared" ref="E74:E76" si="102">H74+K74+N74+Q74+T74+W74+Z74+AC74+AF74+AI74+AL74+AO74</f>
        <v>0</v>
      </c>
      <c r="F74" s="216">
        <f t="shared" ref="F74:F76" si="103">I74+L74+O74+R74+U74+X74+AA74+AD74+AG74+AJ74+AM74+AP74</f>
        <v>0</v>
      </c>
      <c r="G74" s="127" t="e">
        <f t="shared" ref="G74:G76" si="104">F74/E74*100</f>
        <v>#DIV/0!</v>
      </c>
      <c r="H74" s="123"/>
      <c r="I74" s="123"/>
      <c r="J74" s="131"/>
      <c r="K74" s="123"/>
      <c r="L74" s="123"/>
      <c r="M74" s="131"/>
      <c r="N74" s="123"/>
      <c r="O74" s="123"/>
      <c r="P74" s="131"/>
      <c r="Q74" s="123"/>
      <c r="R74" s="123"/>
      <c r="S74" s="131"/>
      <c r="T74" s="123"/>
      <c r="U74" s="123"/>
      <c r="V74" s="131"/>
      <c r="W74" s="123"/>
      <c r="X74" s="123"/>
      <c r="Y74" s="131"/>
      <c r="Z74" s="123"/>
      <c r="AA74" s="123"/>
      <c r="AB74" s="131"/>
      <c r="AC74" s="123"/>
      <c r="AD74" s="123"/>
      <c r="AE74" s="131"/>
      <c r="AF74" s="123"/>
      <c r="AG74" s="123"/>
      <c r="AH74" s="131"/>
      <c r="AI74" s="123"/>
      <c r="AJ74" s="123"/>
      <c r="AK74" s="123"/>
      <c r="AL74" s="123"/>
      <c r="AM74" s="123"/>
      <c r="AN74" s="131"/>
      <c r="AO74" s="123"/>
      <c r="AP74" s="123"/>
      <c r="AQ74" s="131"/>
      <c r="AR74" s="309"/>
    </row>
    <row r="75" spans="1:44" ht="31.15" customHeight="1">
      <c r="A75" s="305"/>
      <c r="B75" s="306"/>
      <c r="C75" s="307"/>
      <c r="D75" s="146" t="s">
        <v>2</v>
      </c>
      <c r="E75" s="216">
        <f t="shared" si="102"/>
        <v>0</v>
      </c>
      <c r="F75" s="216">
        <f t="shared" si="103"/>
        <v>0</v>
      </c>
      <c r="G75" s="127" t="e">
        <f t="shared" si="104"/>
        <v>#DIV/0!</v>
      </c>
      <c r="H75" s="123"/>
      <c r="I75" s="123"/>
      <c r="J75" s="131"/>
      <c r="K75" s="123"/>
      <c r="L75" s="123"/>
      <c r="M75" s="131"/>
      <c r="N75" s="123"/>
      <c r="O75" s="123"/>
      <c r="P75" s="131"/>
      <c r="Q75" s="123"/>
      <c r="R75" s="123"/>
      <c r="S75" s="131"/>
      <c r="T75" s="123"/>
      <c r="U75" s="123"/>
      <c r="V75" s="131"/>
      <c r="W75" s="123"/>
      <c r="X75" s="123"/>
      <c r="Y75" s="131"/>
      <c r="Z75" s="123"/>
      <c r="AA75" s="123"/>
      <c r="AB75" s="131"/>
      <c r="AC75" s="123"/>
      <c r="AD75" s="123"/>
      <c r="AE75" s="131"/>
      <c r="AF75" s="123"/>
      <c r="AG75" s="123"/>
      <c r="AH75" s="131"/>
      <c r="AI75" s="123"/>
      <c r="AJ75" s="123"/>
      <c r="AK75" s="131"/>
      <c r="AL75" s="123"/>
      <c r="AM75" s="123"/>
      <c r="AN75" s="131"/>
      <c r="AO75" s="123"/>
      <c r="AP75" s="123"/>
      <c r="AQ75" s="131"/>
      <c r="AR75" s="309"/>
    </row>
    <row r="76" spans="1:44" ht="28.5" customHeight="1">
      <c r="A76" s="305"/>
      <c r="B76" s="306"/>
      <c r="C76" s="307"/>
      <c r="D76" s="198" t="s">
        <v>43</v>
      </c>
      <c r="E76" s="216">
        <f t="shared" si="102"/>
        <v>200</v>
      </c>
      <c r="F76" s="216">
        <f t="shared" si="103"/>
        <v>0</v>
      </c>
      <c r="G76" s="127">
        <f t="shared" si="104"/>
        <v>0</v>
      </c>
      <c r="H76" s="123"/>
      <c r="I76" s="123"/>
      <c r="J76" s="131"/>
      <c r="K76" s="123"/>
      <c r="L76" s="123"/>
      <c r="M76" s="131"/>
      <c r="N76" s="123"/>
      <c r="O76" s="123"/>
      <c r="P76" s="131"/>
      <c r="Q76" s="123"/>
      <c r="R76" s="123"/>
      <c r="S76" s="131"/>
      <c r="T76" s="123"/>
      <c r="U76" s="123"/>
      <c r="V76" s="131"/>
      <c r="W76" s="123"/>
      <c r="X76" s="123"/>
      <c r="Y76" s="131"/>
      <c r="Z76" s="123"/>
      <c r="AA76" s="123"/>
      <c r="AB76" s="131"/>
      <c r="AC76" s="123"/>
      <c r="AD76" s="123"/>
      <c r="AE76" s="131"/>
      <c r="AF76" s="123"/>
      <c r="AG76" s="123"/>
      <c r="AH76" s="131"/>
      <c r="AI76" s="123"/>
      <c r="AJ76" s="123"/>
      <c r="AK76" s="131"/>
      <c r="AL76" s="203">
        <v>200</v>
      </c>
      <c r="AM76" s="123"/>
      <c r="AN76" s="131"/>
      <c r="AO76" s="123"/>
      <c r="AP76" s="123"/>
      <c r="AQ76" s="131"/>
      <c r="AR76" s="309"/>
    </row>
    <row r="77" spans="1:44" ht="20.25" customHeight="1">
      <c r="A77" s="314"/>
      <c r="B77" s="315" t="s">
        <v>268</v>
      </c>
      <c r="C77" s="316"/>
      <c r="D77" s="132" t="s">
        <v>41</v>
      </c>
      <c r="E77" s="215">
        <f>SUM(E78:E80)</f>
        <v>11217.21</v>
      </c>
      <c r="F77" s="215">
        <f>SUM(F78:F80)</f>
        <v>0</v>
      </c>
      <c r="G77" s="130" t="e">
        <v>#DIV/0!</v>
      </c>
      <c r="H77" s="127">
        <f>SUM(H78:H80)</f>
        <v>0</v>
      </c>
      <c r="I77" s="127">
        <f t="shared" ref="I77:AQ77" si="105">SUM(I78:I80)</f>
        <v>0</v>
      </c>
      <c r="J77" s="127">
        <f t="shared" si="105"/>
        <v>0</v>
      </c>
      <c r="K77" s="127">
        <f t="shared" si="105"/>
        <v>0</v>
      </c>
      <c r="L77" s="127">
        <f t="shared" si="105"/>
        <v>0</v>
      </c>
      <c r="M77" s="127">
        <f t="shared" si="105"/>
        <v>0</v>
      </c>
      <c r="N77" s="127">
        <f t="shared" si="105"/>
        <v>0</v>
      </c>
      <c r="O77" s="127">
        <f t="shared" si="105"/>
        <v>0</v>
      </c>
      <c r="P77" s="127">
        <f t="shared" si="105"/>
        <v>0</v>
      </c>
      <c r="Q77" s="127">
        <f t="shared" si="105"/>
        <v>0</v>
      </c>
      <c r="R77" s="127">
        <f t="shared" si="105"/>
        <v>0</v>
      </c>
      <c r="S77" s="127">
        <f t="shared" si="105"/>
        <v>0</v>
      </c>
      <c r="T77" s="127">
        <f t="shared" si="105"/>
        <v>0</v>
      </c>
      <c r="U77" s="127">
        <f t="shared" si="105"/>
        <v>0</v>
      </c>
      <c r="V77" s="127">
        <f t="shared" si="105"/>
        <v>0</v>
      </c>
      <c r="W77" s="127">
        <f t="shared" si="105"/>
        <v>0</v>
      </c>
      <c r="X77" s="127">
        <f t="shared" si="105"/>
        <v>0</v>
      </c>
      <c r="Y77" s="127">
        <f t="shared" si="105"/>
        <v>0</v>
      </c>
      <c r="Z77" s="127">
        <f t="shared" si="105"/>
        <v>0</v>
      </c>
      <c r="AA77" s="127">
        <f t="shared" si="105"/>
        <v>0</v>
      </c>
      <c r="AB77" s="127">
        <f t="shared" si="105"/>
        <v>0</v>
      </c>
      <c r="AC77" s="127">
        <f t="shared" si="105"/>
        <v>0</v>
      </c>
      <c r="AD77" s="127">
        <f t="shared" si="105"/>
        <v>0</v>
      </c>
      <c r="AE77" s="127">
        <f t="shared" si="105"/>
        <v>0</v>
      </c>
      <c r="AF77" s="127">
        <f t="shared" si="105"/>
        <v>0</v>
      </c>
      <c r="AG77" s="127">
        <f t="shared" si="105"/>
        <v>0</v>
      </c>
      <c r="AH77" s="127">
        <f t="shared" si="105"/>
        <v>0</v>
      </c>
      <c r="AI77" s="127">
        <f t="shared" si="105"/>
        <v>0</v>
      </c>
      <c r="AJ77" s="127">
        <f t="shared" si="105"/>
        <v>0</v>
      </c>
      <c r="AK77" s="127">
        <f t="shared" si="105"/>
        <v>0</v>
      </c>
      <c r="AL77" s="127">
        <f t="shared" si="105"/>
        <v>11217.21</v>
      </c>
      <c r="AM77" s="127">
        <f t="shared" si="105"/>
        <v>0</v>
      </c>
      <c r="AN77" s="127">
        <f t="shared" si="105"/>
        <v>0</v>
      </c>
      <c r="AO77" s="127">
        <f t="shared" si="105"/>
        <v>0</v>
      </c>
      <c r="AP77" s="127">
        <f t="shared" si="105"/>
        <v>0</v>
      </c>
      <c r="AQ77" s="127">
        <f t="shared" si="105"/>
        <v>0</v>
      </c>
      <c r="AR77" s="321"/>
    </row>
    <row r="78" spans="1:44" ht="35.25" customHeight="1">
      <c r="A78" s="314"/>
      <c r="B78" s="317"/>
      <c r="C78" s="318"/>
      <c r="D78" s="150" t="s">
        <v>37</v>
      </c>
      <c r="E78" s="216">
        <f t="shared" ref="E78:F80" si="106">H78+K78+N78+Q78+T78+W78+Z78+AC78+AF78+AI78+AL78+AO78</f>
        <v>0</v>
      </c>
      <c r="F78" s="216">
        <f t="shared" si="106"/>
        <v>0</v>
      </c>
      <c r="G78" s="131" t="e">
        <v>#DIV/0!</v>
      </c>
      <c r="H78" s="123">
        <f>H38</f>
        <v>0</v>
      </c>
      <c r="I78" s="123">
        <f t="shared" ref="I78:AQ78" si="107">I38</f>
        <v>0</v>
      </c>
      <c r="J78" s="123">
        <f t="shared" si="107"/>
        <v>0</v>
      </c>
      <c r="K78" s="123">
        <f t="shared" si="107"/>
        <v>0</v>
      </c>
      <c r="L78" s="123">
        <f t="shared" si="107"/>
        <v>0</v>
      </c>
      <c r="M78" s="123">
        <f t="shared" si="107"/>
        <v>0</v>
      </c>
      <c r="N78" s="123">
        <f t="shared" si="107"/>
        <v>0</v>
      </c>
      <c r="O78" s="123">
        <f t="shared" si="107"/>
        <v>0</v>
      </c>
      <c r="P78" s="123">
        <f t="shared" si="107"/>
        <v>0</v>
      </c>
      <c r="Q78" s="123">
        <f t="shared" si="107"/>
        <v>0</v>
      </c>
      <c r="R78" s="123">
        <f t="shared" si="107"/>
        <v>0</v>
      </c>
      <c r="S78" s="123">
        <f t="shared" si="107"/>
        <v>0</v>
      </c>
      <c r="T78" s="123">
        <f t="shared" si="107"/>
        <v>0</v>
      </c>
      <c r="U78" s="123">
        <f t="shared" si="107"/>
        <v>0</v>
      </c>
      <c r="V78" s="123">
        <f t="shared" si="107"/>
        <v>0</v>
      </c>
      <c r="W78" s="123">
        <f t="shared" si="107"/>
        <v>0</v>
      </c>
      <c r="X78" s="123">
        <f t="shared" si="107"/>
        <v>0</v>
      </c>
      <c r="Y78" s="123">
        <f t="shared" si="107"/>
        <v>0</v>
      </c>
      <c r="Z78" s="123">
        <f t="shared" si="107"/>
        <v>0</v>
      </c>
      <c r="AA78" s="123">
        <f t="shared" si="107"/>
        <v>0</v>
      </c>
      <c r="AB78" s="123">
        <f t="shared" si="107"/>
        <v>0</v>
      </c>
      <c r="AC78" s="123">
        <f t="shared" si="107"/>
        <v>0</v>
      </c>
      <c r="AD78" s="123">
        <f t="shared" si="107"/>
        <v>0</v>
      </c>
      <c r="AE78" s="123">
        <f t="shared" si="107"/>
        <v>0</v>
      </c>
      <c r="AF78" s="123">
        <f t="shared" si="107"/>
        <v>0</v>
      </c>
      <c r="AG78" s="123">
        <f t="shared" si="107"/>
        <v>0</v>
      </c>
      <c r="AH78" s="123">
        <f t="shared" si="107"/>
        <v>0</v>
      </c>
      <c r="AI78" s="123">
        <f t="shared" si="107"/>
        <v>0</v>
      </c>
      <c r="AJ78" s="123">
        <f t="shared" si="107"/>
        <v>0</v>
      </c>
      <c r="AK78" s="123">
        <f t="shared" si="107"/>
        <v>0</v>
      </c>
      <c r="AL78" s="123">
        <f t="shared" si="107"/>
        <v>0</v>
      </c>
      <c r="AM78" s="123">
        <f t="shared" si="107"/>
        <v>0</v>
      </c>
      <c r="AN78" s="123">
        <f t="shared" si="107"/>
        <v>0</v>
      </c>
      <c r="AO78" s="123">
        <f t="shared" si="107"/>
        <v>0</v>
      </c>
      <c r="AP78" s="123">
        <f t="shared" si="107"/>
        <v>0</v>
      </c>
      <c r="AQ78" s="123">
        <f t="shared" si="107"/>
        <v>0</v>
      </c>
      <c r="AR78" s="322"/>
    </row>
    <row r="79" spans="1:44" ht="33" customHeight="1">
      <c r="A79" s="314"/>
      <c r="B79" s="317"/>
      <c r="C79" s="318"/>
      <c r="D79" s="150" t="s">
        <v>2</v>
      </c>
      <c r="E79" s="216">
        <f t="shared" si="106"/>
        <v>8198.6</v>
      </c>
      <c r="F79" s="216">
        <f t="shared" si="106"/>
        <v>0</v>
      </c>
      <c r="G79" s="131" t="e">
        <v>#DIV/0!</v>
      </c>
      <c r="H79" s="123">
        <f t="shared" ref="H79:AQ79" si="108">H39</f>
        <v>0</v>
      </c>
      <c r="I79" s="123">
        <f t="shared" si="108"/>
        <v>0</v>
      </c>
      <c r="J79" s="123">
        <f t="shared" si="108"/>
        <v>0</v>
      </c>
      <c r="K79" s="123">
        <f t="shared" si="108"/>
        <v>0</v>
      </c>
      <c r="L79" s="123">
        <f t="shared" si="108"/>
        <v>0</v>
      </c>
      <c r="M79" s="123">
        <f t="shared" si="108"/>
        <v>0</v>
      </c>
      <c r="N79" s="123">
        <f t="shared" si="108"/>
        <v>0</v>
      </c>
      <c r="O79" s="123">
        <f t="shared" si="108"/>
        <v>0</v>
      </c>
      <c r="P79" s="123">
        <f t="shared" si="108"/>
        <v>0</v>
      </c>
      <c r="Q79" s="123">
        <f t="shared" si="108"/>
        <v>0</v>
      </c>
      <c r="R79" s="123">
        <f t="shared" si="108"/>
        <v>0</v>
      </c>
      <c r="S79" s="123">
        <f t="shared" si="108"/>
        <v>0</v>
      </c>
      <c r="T79" s="123">
        <f t="shared" si="108"/>
        <v>0</v>
      </c>
      <c r="U79" s="123">
        <f t="shared" si="108"/>
        <v>0</v>
      </c>
      <c r="V79" s="123">
        <f t="shared" si="108"/>
        <v>0</v>
      </c>
      <c r="W79" s="123">
        <f t="shared" si="108"/>
        <v>0</v>
      </c>
      <c r="X79" s="123">
        <f t="shared" si="108"/>
        <v>0</v>
      </c>
      <c r="Y79" s="123">
        <f t="shared" si="108"/>
        <v>0</v>
      </c>
      <c r="Z79" s="123">
        <f t="shared" si="108"/>
        <v>0</v>
      </c>
      <c r="AA79" s="123">
        <f t="shared" si="108"/>
        <v>0</v>
      </c>
      <c r="AB79" s="123">
        <f t="shared" si="108"/>
        <v>0</v>
      </c>
      <c r="AC79" s="123">
        <f t="shared" si="108"/>
        <v>0</v>
      </c>
      <c r="AD79" s="123">
        <f t="shared" si="108"/>
        <v>0</v>
      </c>
      <c r="AE79" s="123">
        <f t="shared" si="108"/>
        <v>0</v>
      </c>
      <c r="AF79" s="123">
        <f t="shared" si="108"/>
        <v>0</v>
      </c>
      <c r="AG79" s="123">
        <f t="shared" si="108"/>
        <v>0</v>
      </c>
      <c r="AH79" s="123">
        <f t="shared" si="108"/>
        <v>0</v>
      </c>
      <c r="AI79" s="123">
        <f t="shared" si="108"/>
        <v>0</v>
      </c>
      <c r="AJ79" s="123">
        <f t="shared" si="108"/>
        <v>0</v>
      </c>
      <c r="AK79" s="123">
        <f t="shared" si="108"/>
        <v>0</v>
      </c>
      <c r="AL79" s="123">
        <f t="shared" si="108"/>
        <v>8198.6</v>
      </c>
      <c r="AM79" s="123">
        <f t="shared" si="108"/>
        <v>0</v>
      </c>
      <c r="AN79" s="123">
        <f t="shared" si="108"/>
        <v>0</v>
      </c>
      <c r="AO79" s="123">
        <f t="shared" si="108"/>
        <v>0</v>
      </c>
      <c r="AP79" s="123">
        <f t="shared" si="108"/>
        <v>0</v>
      </c>
      <c r="AQ79" s="123">
        <f t="shared" si="108"/>
        <v>0</v>
      </c>
      <c r="AR79" s="322"/>
    </row>
    <row r="80" spans="1:44" ht="19.7" customHeight="1">
      <c r="A80" s="314"/>
      <c r="B80" s="319"/>
      <c r="C80" s="320"/>
      <c r="D80" s="151" t="s">
        <v>43</v>
      </c>
      <c r="E80" s="216">
        <f t="shared" si="106"/>
        <v>3018.6099999999997</v>
      </c>
      <c r="F80" s="216">
        <f t="shared" si="106"/>
        <v>0</v>
      </c>
      <c r="G80" s="131" t="e">
        <v>#DIV/0!</v>
      </c>
      <c r="H80" s="123">
        <f t="shared" ref="H80:AQ80" si="109">H40</f>
        <v>0</v>
      </c>
      <c r="I80" s="123">
        <f t="shared" si="109"/>
        <v>0</v>
      </c>
      <c r="J80" s="123">
        <f t="shared" si="109"/>
        <v>0</v>
      </c>
      <c r="K80" s="123">
        <f t="shared" si="109"/>
        <v>0</v>
      </c>
      <c r="L80" s="123">
        <f t="shared" si="109"/>
        <v>0</v>
      </c>
      <c r="M80" s="123">
        <f t="shared" si="109"/>
        <v>0</v>
      </c>
      <c r="N80" s="123">
        <f t="shared" si="109"/>
        <v>0</v>
      </c>
      <c r="O80" s="123">
        <f t="shared" si="109"/>
        <v>0</v>
      </c>
      <c r="P80" s="123">
        <f t="shared" si="109"/>
        <v>0</v>
      </c>
      <c r="Q80" s="123">
        <f t="shared" si="109"/>
        <v>0</v>
      </c>
      <c r="R80" s="123">
        <f t="shared" si="109"/>
        <v>0</v>
      </c>
      <c r="S80" s="123">
        <f t="shared" si="109"/>
        <v>0</v>
      </c>
      <c r="T80" s="123">
        <f t="shared" si="109"/>
        <v>0</v>
      </c>
      <c r="U80" s="123">
        <f t="shared" si="109"/>
        <v>0</v>
      </c>
      <c r="V80" s="123">
        <f t="shared" si="109"/>
        <v>0</v>
      </c>
      <c r="W80" s="123">
        <f t="shared" si="109"/>
        <v>0</v>
      </c>
      <c r="X80" s="123">
        <f t="shared" si="109"/>
        <v>0</v>
      </c>
      <c r="Y80" s="123">
        <f t="shared" si="109"/>
        <v>0</v>
      </c>
      <c r="Z80" s="123">
        <f t="shared" si="109"/>
        <v>0</v>
      </c>
      <c r="AA80" s="123">
        <f t="shared" si="109"/>
        <v>0</v>
      </c>
      <c r="AB80" s="123">
        <f t="shared" si="109"/>
        <v>0</v>
      </c>
      <c r="AC80" s="123">
        <f t="shared" si="109"/>
        <v>0</v>
      </c>
      <c r="AD80" s="123">
        <f t="shared" si="109"/>
        <v>0</v>
      </c>
      <c r="AE80" s="123">
        <f t="shared" si="109"/>
        <v>0</v>
      </c>
      <c r="AF80" s="123">
        <f t="shared" si="109"/>
        <v>0</v>
      </c>
      <c r="AG80" s="123">
        <f t="shared" si="109"/>
        <v>0</v>
      </c>
      <c r="AH80" s="123">
        <f t="shared" si="109"/>
        <v>0</v>
      </c>
      <c r="AI80" s="123">
        <f t="shared" si="109"/>
        <v>0</v>
      </c>
      <c r="AJ80" s="123">
        <f t="shared" si="109"/>
        <v>0</v>
      </c>
      <c r="AK80" s="123">
        <f t="shared" si="109"/>
        <v>0</v>
      </c>
      <c r="AL80" s="123">
        <f t="shared" si="109"/>
        <v>3018.6099999999997</v>
      </c>
      <c r="AM80" s="123">
        <f t="shared" si="109"/>
        <v>0</v>
      </c>
      <c r="AN80" s="123">
        <f t="shared" si="109"/>
        <v>0</v>
      </c>
      <c r="AO80" s="123">
        <f t="shared" si="109"/>
        <v>0</v>
      </c>
      <c r="AP80" s="123">
        <f t="shared" si="109"/>
        <v>0</v>
      </c>
      <c r="AQ80" s="123">
        <f t="shared" si="109"/>
        <v>0</v>
      </c>
      <c r="AR80" s="322"/>
    </row>
    <row r="81" spans="1:44" ht="15.75">
      <c r="A81" s="323" t="s">
        <v>266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5"/>
    </row>
    <row r="82" spans="1:44" ht="22.5" customHeight="1">
      <c r="A82" s="310" t="s">
        <v>6</v>
      </c>
      <c r="B82" s="312" t="s">
        <v>324</v>
      </c>
      <c r="C82" s="312" t="s">
        <v>329</v>
      </c>
      <c r="D82" s="132" t="s">
        <v>41</v>
      </c>
      <c r="E82" s="215">
        <f>SUM(E83:E85)</f>
        <v>0</v>
      </c>
      <c r="F82" s="215">
        <f>SUM(F83:F85)</f>
        <v>0</v>
      </c>
      <c r="G82" s="127" t="e">
        <f>F82/E82*100</f>
        <v>#DIV/0!</v>
      </c>
      <c r="H82" s="127">
        <f>SUM(H83:H85)</f>
        <v>0</v>
      </c>
      <c r="I82" s="127">
        <f t="shared" ref="I82:AQ82" si="110">SUM(I83:I85)</f>
        <v>0</v>
      </c>
      <c r="J82" s="127">
        <f t="shared" si="110"/>
        <v>0</v>
      </c>
      <c r="K82" s="127">
        <f t="shared" si="110"/>
        <v>0</v>
      </c>
      <c r="L82" s="127">
        <f t="shared" si="110"/>
        <v>0</v>
      </c>
      <c r="M82" s="127">
        <f t="shared" si="110"/>
        <v>0</v>
      </c>
      <c r="N82" s="127">
        <f t="shared" si="110"/>
        <v>0</v>
      </c>
      <c r="O82" s="127">
        <f t="shared" si="110"/>
        <v>0</v>
      </c>
      <c r="P82" s="127">
        <f t="shared" si="110"/>
        <v>0</v>
      </c>
      <c r="Q82" s="127">
        <f t="shared" si="110"/>
        <v>0</v>
      </c>
      <c r="R82" s="127">
        <f t="shared" si="110"/>
        <v>0</v>
      </c>
      <c r="S82" s="127">
        <f t="shared" si="110"/>
        <v>0</v>
      </c>
      <c r="T82" s="127">
        <f t="shared" si="110"/>
        <v>0</v>
      </c>
      <c r="U82" s="127">
        <f t="shared" si="110"/>
        <v>0</v>
      </c>
      <c r="V82" s="127">
        <f t="shared" si="110"/>
        <v>0</v>
      </c>
      <c r="W82" s="127">
        <f t="shared" si="110"/>
        <v>0</v>
      </c>
      <c r="X82" s="127">
        <f t="shared" si="110"/>
        <v>0</v>
      </c>
      <c r="Y82" s="127">
        <f t="shared" si="110"/>
        <v>0</v>
      </c>
      <c r="Z82" s="127">
        <f t="shared" si="110"/>
        <v>0</v>
      </c>
      <c r="AA82" s="127">
        <f t="shared" si="110"/>
        <v>0</v>
      </c>
      <c r="AB82" s="127">
        <f t="shared" si="110"/>
        <v>0</v>
      </c>
      <c r="AC82" s="127">
        <f t="shared" si="110"/>
        <v>0</v>
      </c>
      <c r="AD82" s="127">
        <f t="shared" si="110"/>
        <v>0</v>
      </c>
      <c r="AE82" s="127">
        <f t="shared" si="110"/>
        <v>0</v>
      </c>
      <c r="AF82" s="127">
        <f t="shared" si="110"/>
        <v>0</v>
      </c>
      <c r="AG82" s="127">
        <f t="shared" si="110"/>
        <v>0</v>
      </c>
      <c r="AH82" s="127">
        <f t="shared" si="110"/>
        <v>0</v>
      </c>
      <c r="AI82" s="127">
        <f t="shared" si="110"/>
        <v>0</v>
      </c>
      <c r="AJ82" s="127">
        <f t="shared" si="110"/>
        <v>0</v>
      </c>
      <c r="AK82" s="127">
        <f t="shared" si="110"/>
        <v>0</v>
      </c>
      <c r="AL82" s="127">
        <f t="shared" si="110"/>
        <v>0</v>
      </c>
      <c r="AM82" s="127">
        <f t="shared" si="110"/>
        <v>0</v>
      </c>
      <c r="AN82" s="127">
        <f t="shared" si="110"/>
        <v>0</v>
      </c>
      <c r="AO82" s="127">
        <f t="shared" si="110"/>
        <v>0</v>
      </c>
      <c r="AP82" s="127">
        <f t="shared" si="110"/>
        <v>0</v>
      </c>
      <c r="AQ82" s="127">
        <f t="shared" si="110"/>
        <v>0</v>
      </c>
      <c r="AR82" s="308"/>
    </row>
    <row r="83" spans="1:44" ht="36.75" customHeight="1">
      <c r="A83" s="311"/>
      <c r="B83" s="313"/>
      <c r="C83" s="313"/>
      <c r="D83" s="150" t="s">
        <v>37</v>
      </c>
      <c r="E83" s="216">
        <f t="shared" ref="E83:F85" si="111">H83+K83+N83+Q83+T83+W83+Z83+AC83+AF83+AI83+AL83+AO83</f>
        <v>0</v>
      </c>
      <c r="F83" s="216">
        <f t="shared" si="111"/>
        <v>0</v>
      </c>
      <c r="G83" s="127" t="e">
        <f t="shared" ref="G83:G85" si="112">F83/E83*100</f>
        <v>#DIV/0!</v>
      </c>
      <c r="H83" s="123"/>
      <c r="I83" s="123"/>
      <c r="J83" s="131"/>
      <c r="K83" s="123"/>
      <c r="L83" s="123"/>
      <c r="M83" s="131"/>
      <c r="N83" s="123"/>
      <c r="O83" s="123"/>
      <c r="P83" s="131"/>
      <c r="Q83" s="123"/>
      <c r="R83" s="123"/>
      <c r="S83" s="131"/>
      <c r="T83" s="123"/>
      <c r="U83" s="123"/>
      <c r="V83" s="131"/>
      <c r="W83" s="123"/>
      <c r="X83" s="123"/>
      <c r="Y83" s="131"/>
      <c r="Z83" s="123"/>
      <c r="AA83" s="123"/>
      <c r="AB83" s="131"/>
      <c r="AC83" s="123"/>
      <c r="AD83" s="123"/>
      <c r="AE83" s="131"/>
      <c r="AF83" s="123"/>
      <c r="AG83" s="123"/>
      <c r="AH83" s="131"/>
      <c r="AI83" s="123"/>
      <c r="AJ83" s="123"/>
      <c r="AK83" s="123"/>
      <c r="AL83" s="123"/>
      <c r="AM83" s="123"/>
      <c r="AN83" s="131"/>
      <c r="AO83" s="123"/>
      <c r="AP83" s="123"/>
      <c r="AQ83" s="131"/>
      <c r="AR83" s="309"/>
    </row>
    <row r="84" spans="1:44" ht="35.450000000000003" customHeight="1">
      <c r="A84" s="311"/>
      <c r="B84" s="313"/>
      <c r="C84" s="313"/>
      <c r="D84" s="150" t="s">
        <v>2</v>
      </c>
      <c r="E84" s="216">
        <f t="shared" si="111"/>
        <v>0</v>
      </c>
      <c r="F84" s="216">
        <f t="shared" si="111"/>
        <v>0</v>
      </c>
      <c r="G84" s="127" t="e">
        <f t="shared" si="112"/>
        <v>#DIV/0!</v>
      </c>
      <c r="H84" s="123"/>
      <c r="I84" s="123"/>
      <c r="J84" s="131"/>
      <c r="K84" s="123"/>
      <c r="L84" s="123"/>
      <c r="M84" s="131"/>
      <c r="N84" s="123"/>
      <c r="O84" s="123"/>
      <c r="P84" s="131"/>
      <c r="Q84" s="123"/>
      <c r="R84" s="123"/>
      <c r="S84" s="131"/>
      <c r="T84" s="123"/>
      <c r="U84" s="123"/>
      <c r="V84" s="131"/>
      <c r="W84" s="123"/>
      <c r="X84" s="123"/>
      <c r="Y84" s="131"/>
      <c r="Z84" s="123"/>
      <c r="AA84" s="123"/>
      <c r="AB84" s="131"/>
      <c r="AC84" s="123"/>
      <c r="AD84" s="123"/>
      <c r="AE84" s="131"/>
      <c r="AF84" s="123"/>
      <c r="AG84" s="123"/>
      <c r="AH84" s="131"/>
      <c r="AI84" s="123"/>
      <c r="AJ84" s="123"/>
      <c r="AK84" s="131"/>
      <c r="AL84" s="123"/>
      <c r="AM84" s="123"/>
      <c r="AN84" s="131"/>
      <c r="AO84" s="123"/>
      <c r="AP84" s="123"/>
      <c r="AQ84" s="131"/>
      <c r="AR84" s="309"/>
    </row>
    <row r="85" spans="1:44" ht="22.5" customHeight="1">
      <c r="A85" s="311"/>
      <c r="B85" s="313"/>
      <c r="C85" s="313"/>
      <c r="D85" s="152" t="s">
        <v>43</v>
      </c>
      <c r="E85" s="216">
        <f t="shared" si="111"/>
        <v>0</v>
      </c>
      <c r="F85" s="216">
        <f t="shared" si="111"/>
        <v>0</v>
      </c>
      <c r="G85" s="127" t="e">
        <f t="shared" si="112"/>
        <v>#DIV/0!</v>
      </c>
      <c r="H85" s="123"/>
      <c r="I85" s="123"/>
      <c r="J85" s="131"/>
      <c r="K85" s="123"/>
      <c r="L85" s="123"/>
      <c r="M85" s="131"/>
      <c r="N85" s="123"/>
      <c r="O85" s="123"/>
      <c r="P85" s="131"/>
      <c r="Q85" s="123"/>
      <c r="R85" s="123"/>
      <c r="S85" s="131"/>
      <c r="T85" s="123"/>
      <c r="U85" s="123"/>
      <c r="V85" s="131"/>
      <c r="W85" s="123"/>
      <c r="X85" s="123"/>
      <c r="Y85" s="131"/>
      <c r="Z85" s="123"/>
      <c r="AA85" s="123"/>
      <c r="AB85" s="131"/>
      <c r="AC85" s="123"/>
      <c r="AD85" s="123"/>
      <c r="AE85" s="131"/>
      <c r="AF85" s="123"/>
      <c r="AG85" s="123"/>
      <c r="AH85" s="131"/>
      <c r="AI85" s="123"/>
      <c r="AJ85" s="123"/>
      <c r="AK85" s="131"/>
      <c r="AL85" s="123"/>
      <c r="AM85" s="123"/>
      <c r="AN85" s="131"/>
      <c r="AO85" s="123"/>
      <c r="AP85" s="123"/>
      <c r="AQ85" s="131"/>
      <c r="AR85" s="309"/>
    </row>
    <row r="86" spans="1:44" ht="22.5" customHeight="1">
      <c r="A86" s="310" t="s">
        <v>7</v>
      </c>
      <c r="B86" s="312" t="s">
        <v>325</v>
      </c>
      <c r="C86" s="312" t="s">
        <v>329</v>
      </c>
      <c r="D86" s="132" t="s">
        <v>41</v>
      </c>
      <c r="E86" s="215">
        <f>SUM(E87:E89)</f>
        <v>12030.29276</v>
      </c>
      <c r="F86" s="215">
        <f>SUM(F87:F89)</f>
        <v>0</v>
      </c>
      <c r="G86" s="127">
        <f>F86/E86*100</f>
        <v>0</v>
      </c>
      <c r="H86" s="127">
        <f>SUM(H87:H89)</f>
        <v>0</v>
      </c>
      <c r="I86" s="127">
        <f t="shared" ref="I86:AQ86" si="113">SUM(I87:I89)</f>
        <v>0</v>
      </c>
      <c r="J86" s="127">
        <f t="shared" si="113"/>
        <v>0</v>
      </c>
      <c r="K86" s="127">
        <f t="shared" si="113"/>
        <v>0</v>
      </c>
      <c r="L86" s="127">
        <f t="shared" si="113"/>
        <v>0</v>
      </c>
      <c r="M86" s="127">
        <f t="shared" si="113"/>
        <v>0</v>
      </c>
      <c r="N86" s="127">
        <f t="shared" si="113"/>
        <v>0</v>
      </c>
      <c r="O86" s="127">
        <f t="shared" si="113"/>
        <v>0</v>
      </c>
      <c r="P86" s="127">
        <f t="shared" si="113"/>
        <v>0</v>
      </c>
      <c r="Q86" s="127">
        <f t="shared" si="113"/>
        <v>0</v>
      </c>
      <c r="R86" s="127">
        <f t="shared" si="113"/>
        <v>0</v>
      </c>
      <c r="S86" s="127">
        <f t="shared" si="113"/>
        <v>0</v>
      </c>
      <c r="T86" s="127">
        <f t="shared" si="113"/>
        <v>0</v>
      </c>
      <c r="U86" s="127">
        <f t="shared" si="113"/>
        <v>0</v>
      </c>
      <c r="V86" s="127">
        <f t="shared" si="113"/>
        <v>0</v>
      </c>
      <c r="W86" s="127">
        <f t="shared" si="113"/>
        <v>0</v>
      </c>
      <c r="X86" s="127">
        <f t="shared" si="113"/>
        <v>0</v>
      </c>
      <c r="Y86" s="127">
        <f t="shared" si="113"/>
        <v>0</v>
      </c>
      <c r="Z86" s="127">
        <f t="shared" si="113"/>
        <v>0</v>
      </c>
      <c r="AA86" s="127">
        <f t="shared" si="113"/>
        <v>0</v>
      </c>
      <c r="AB86" s="127">
        <f t="shared" si="113"/>
        <v>0</v>
      </c>
      <c r="AC86" s="127">
        <f t="shared" si="113"/>
        <v>0</v>
      </c>
      <c r="AD86" s="127">
        <f t="shared" si="113"/>
        <v>0</v>
      </c>
      <c r="AE86" s="127">
        <f t="shared" si="113"/>
        <v>0</v>
      </c>
      <c r="AF86" s="127">
        <f t="shared" si="113"/>
        <v>0</v>
      </c>
      <c r="AG86" s="127">
        <f t="shared" si="113"/>
        <v>0</v>
      </c>
      <c r="AH86" s="127">
        <f t="shared" si="113"/>
        <v>0</v>
      </c>
      <c r="AI86" s="127">
        <f t="shared" si="113"/>
        <v>0</v>
      </c>
      <c r="AJ86" s="127">
        <f t="shared" si="113"/>
        <v>0</v>
      </c>
      <c r="AK86" s="127">
        <f t="shared" si="113"/>
        <v>0</v>
      </c>
      <c r="AL86" s="127">
        <f t="shared" si="113"/>
        <v>0</v>
      </c>
      <c r="AM86" s="127">
        <f t="shared" si="113"/>
        <v>0</v>
      </c>
      <c r="AN86" s="127">
        <f t="shared" si="113"/>
        <v>0</v>
      </c>
      <c r="AO86" s="127">
        <f t="shared" si="113"/>
        <v>12030.29276</v>
      </c>
      <c r="AP86" s="127">
        <f t="shared" si="113"/>
        <v>0</v>
      </c>
      <c r="AQ86" s="127">
        <f t="shared" si="113"/>
        <v>0</v>
      </c>
      <c r="AR86" s="308"/>
    </row>
    <row r="87" spans="1:44" ht="36.75" customHeight="1">
      <c r="A87" s="311"/>
      <c r="B87" s="313"/>
      <c r="C87" s="313"/>
      <c r="D87" s="150" t="s">
        <v>37</v>
      </c>
      <c r="E87" s="216">
        <f t="shared" ref="E87:F89" si="114">H87+K87+N87+Q87+T87+W87+Z87+AC87+AF87+AI87+AL87+AO87</f>
        <v>0</v>
      </c>
      <c r="F87" s="216">
        <f t="shared" si="114"/>
        <v>0</v>
      </c>
      <c r="G87" s="127" t="e">
        <f t="shared" ref="G87:G89" si="115">F87/E87*100</f>
        <v>#DIV/0!</v>
      </c>
      <c r="H87" s="123">
        <f>H91</f>
        <v>0</v>
      </c>
      <c r="I87" s="123">
        <f t="shared" ref="I87:AQ87" si="116">I91</f>
        <v>0</v>
      </c>
      <c r="J87" s="123">
        <f t="shared" si="116"/>
        <v>0</v>
      </c>
      <c r="K87" s="123">
        <f t="shared" si="116"/>
        <v>0</v>
      </c>
      <c r="L87" s="123">
        <f t="shared" si="116"/>
        <v>0</v>
      </c>
      <c r="M87" s="123">
        <f t="shared" si="116"/>
        <v>0</v>
      </c>
      <c r="N87" s="123">
        <f t="shared" si="116"/>
        <v>0</v>
      </c>
      <c r="O87" s="123">
        <f t="shared" si="116"/>
        <v>0</v>
      </c>
      <c r="P87" s="123">
        <f t="shared" si="116"/>
        <v>0</v>
      </c>
      <c r="Q87" s="123">
        <f t="shared" si="116"/>
        <v>0</v>
      </c>
      <c r="R87" s="123">
        <f t="shared" si="116"/>
        <v>0</v>
      </c>
      <c r="S87" s="123">
        <f t="shared" si="116"/>
        <v>0</v>
      </c>
      <c r="T87" s="123">
        <f t="shared" si="116"/>
        <v>0</v>
      </c>
      <c r="U87" s="123">
        <f t="shared" si="116"/>
        <v>0</v>
      </c>
      <c r="V87" s="123">
        <f t="shared" si="116"/>
        <v>0</v>
      </c>
      <c r="W87" s="123">
        <f t="shared" si="116"/>
        <v>0</v>
      </c>
      <c r="X87" s="123">
        <f t="shared" si="116"/>
        <v>0</v>
      </c>
      <c r="Y87" s="123">
        <f t="shared" si="116"/>
        <v>0</v>
      </c>
      <c r="Z87" s="123">
        <f t="shared" si="116"/>
        <v>0</v>
      </c>
      <c r="AA87" s="123">
        <f t="shared" si="116"/>
        <v>0</v>
      </c>
      <c r="AB87" s="123">
        <f t="shared" si="116"/>
        <v>0</v>
      </c>
      <c r="AC87" s="123">
        <f t="shared" si="116"/>
        <v>0</v>
      </c>
      <c r="AD87" s="123">
        <f t="shared" si="116"/>
        <v>0</v>
      </c>
      <c r="AE87" s="123">
        <f t="shared" si="116"/>
        <v>0</v>
      </c>
      <c r="AF87" s="123">
        <f t="shared" si="116"/>
        <v>0</v>
      </c>
      <c r="AG87" s="123">
        <f t="shared" si="116"/>
        <v>0</v>
      </c>
      <c r="AH87" s="123">
        <f t="shared" si="116"/>
        <v>0</v>
      </c>
      <c r="AI87" s="123">
        <f t="shared" si="116"/>
        <v>0</v>
      </c>
      <c r="AJ87" s="123">
        <f t="shared" si="116"/>
        <v>0</v>
      </c>
      <c r="AK87" s="123">
        <f t="shared" si="116"/>
        <v>0</v>
      </c>
      <c r="AL87" s="123">
        <f t="shared" si="116"/>
        <v>0</v>
      </c>
      <c r="AM87" s="123">
        <f t="shared" si="116"/>
        <v>0</v>
      </c>
      <c r="AN87" s="123">
        <f t="shared" si="116"/>
        <v>0</v>
      </c>
      <c r="AO87" s="123">
        <f t="shared" si="116"/>
        <v>0</v>
      </c>
      <c r="AP87" s="123">
        <f t="shared" si="116"/>
        <v>0</v>
      </c>
      <c r="AQ87" s="123">
        <f t="shared" si="116"/>
        <v>0</v>
      </c>
      <c r="AR87" s="309"/>
    </row>
    <row r="88" spans="1:44" ht="32.450000000000003" customHeight="1">
      <c r="A88" s="311"/>
      <c r="B88" s="313"/>
      <c r="C88" s="313"/>
      <c r="D88" s="150" t="s">
        <v>2</v>
      </c>
      <c r="E88" s="216">
        <f t="shared" si="114"/>
        <v>0</v>
      </c>
      <c r="F88" s="216">
        <f t="shared" si="114"/>
        <v>0</v>
      </c>
      <c r="G88" s="127" t="e">
        <f t="shared" si="115"/>
        <v>#DIV/0!</v>
      </c>
      <c r="H88" s="123">
        <f t="shared" ref="H88:AQ88" si="117">H92</f>
        <v>0</v>
      </c>
      <c r="I88" s="123">
        <f t="shared" si="117"/>
        <v>0</v>
      </c>
      <c r="J88" s="123">
        <f t="shared" si="117"/>
        <v>0</v>
      </c>
      <c r="K88" s="123">
        <f t="shared" si="117"/>
        <v>0</v>
      </c>
      <c r="L88" s="123">
        <f t="shared" si="117"/>
        <v>0</v>
      </c>
      <c r="M88" s="123">
        <f t="shared" si="117"/>
        <v>0</v>
      </c>
      <c r="N88" s="123">
        <f t="shared" si="117"/>
        <v>0</v>
      </c>
      <c r="O88" s="123">
        <f t="shared" si="117"/>
        <v>0</v>
      </c>
      <c r="P88" s="123">
        <f t="shared" si="117"/>
        <v>0</v>
      </c>
      <c r="Q88" s="123">
        <f t="shared" si="117"/>
        <v>0</v>
      </c>
      <c r="R88" s="123">
        <f t="shared" si="117"/>
        <v>0</v>
      </c>
      <c r="S88" s="123">
        <f t="shared" si="117"/>
        <v>0</v>
      </c>
      <c r="T88" s="123">
        <f t="shared" si="117"/>
        <v>0</v>
      </c>
      <c r="U88" s="123">
        <f t="shared" si="117"/>
        <v>0</v>
      </c>
      <c r="V88" s="123">
        <f t="shared" si="117"/>
        <v>0</v>
      </c>
      <c r="W88" s="123">
        <f t="shared" si="117"/>
        <v>0</v>
      </c>
      <c r="X88" s="123">
        <f t="shared" si="117"/>
        <v>0</v>
      </c>
      <c r="Y88" s="123">
        <f t="shared" si="117"/>
        <v>0</v>
      </c>
      <c r="Z88" s="123">
        <f t="shared" si="117"/>
        <v>0</v>
      </c>
      <c r="AA88" s="123">
        <f t="shared" si="117"/>
        <v>0</v>
      </c>
      <c r="AB88" s="123">
        <f t="shared" si="117"/>
        <v>0</v>
      </c>
      <c r="AC88" s="123">
        <f t="shared" si="117"/>
        <v>0</v>
      </c>
      <c r="AD88" s="123">
        <f t="shared" si="117"/>
        <v>0</v>
      </c>
      <c r="AE88" s="123">
        <f t="shared" si="117"/>
        <v>0</v>
      </c>
      <c r="AF88" s="123">
        <f t="shared" si="117"/>
        <v>0</v>
      </c>
      <c r="AG88" s="123">
        <f t="shared" si="117"/>
        <v>0</v>
      </c>
      <c r="AH88" s="123">
        <f t="shared" si="117"/>
        <v>0</v>
      </c>
      <c r="AI88" s="123">
        <f t="shared" si="117"/>
        <v>0</v>
      </c>
      <c r="AJ88" s="123">
        <f t="shared" si="117"/>
        <v>0</v>
      </c>
      <c r="AK88" s="123">
        <f t="shared" si="117"/>
        <v>0</v>
      </c>
      <c r="AL88" s="123">
        <f t="shared" si="117"/>
        <v>0</v>
      </c>
      <c r="AM88" s="123">
        <f t="shared" si="117"/>
        <v>0</v>
      </c>
      <c r="AN88" s="123">
        <f t="shared" si="117"/>
        <v>0</v>
      </c>
      <c r="AO88" s="123">
        <f t="shared" si="117"/>
        <v>0</v>
      </c>
      <c r="AP88" s="123">
        <f t="shared" si="117"/>
        <v>0</v>
      </c>
      <c r="AQ88" s="123">
        <f t="shared" si="117"/>
        <v>0</v>
      </c>
      <c r="AR88" s="309"/>
    </row>
    <row r="89" spans="1:44" ht="22.5" customHeight="1">
      <c r="A89" s="311"/>
      <c r="B89" s="313"/>
      <c r="C89" s="313"/>
      <c r="D89" s="152" t="s">
        <v>43</v>
      </c>
      <c r="E89" s="216">
        <f t="shared" si="114"/>
        <v>12030.29276</v>
      </c>
      <c r="F89" s="216">
        <f t="shared" si="114"/>
        <v>0</v>
      </c>
      <c r="G89" s="127">
        <f t="shared" si="115"/>
        <v>0</v>
      </c>
      <c r="H89" s="123">
        <f t="shared" ref="H89:AQ89" si="118">H93</f>
        <v>0</v>
      </c>
      <c r="I89" s="123">
        <f t="shared" si="118"/>
        <v>0</v>
      </c>
      <c r="J89" s="123">
        <f t="shared" si="118"/>
        <v>0</v>
      </c>
      <c r="K89" s="123">
        <f t="shared" si="118"/>
        <v>0</v>
      </c>
      <c r="L89" s="123">
        <f t="shared" si="118"/>
        <v>0</v>
      </c>
      <c r="M89" s="123">
        <f t="shared" si="118"/>
        <v>0</v>
      </c>
      <c r="N89" s="123">
        <f t="shared" si="118"/>
        <v>0</v>
      </c>
      <c r="O89" s="123">
        <f t="shared" si="118"/>
        <v>0</v>
      </c>
      <c r="P89" s="123">
        <f t="shared" si="118"/>
        <v>0</v>
      </c>
      <c r="Q89" s="123">
        <f t="shared" si="118"/>
        <v>0</v>
      </c>
      <c r="R89" s="123">
        <f t="shared" si="118"/>
        <v>0</v>
      </c>
      <c r="S89" s="123">
        <f t="shared" si="118"/>
        <v>0</v>
      </c>
      <c r="T89" s="123">
        <f t="shared" si="118"/>
        <v>0</v>
      </c>
      <c r="U89" s="123">
        <f t="shared" si="118"/>
        <v>0</v>
      </c>
      <c r="V89" s="123">
        <f t="shared" si="118"/>
        <v>0</v>
      </c>
      <c r="W89" s="123">
        <f t="shared" si="118"/>
        <v>0</v>
      </c>
      <c r="X89" s="123">
        <f t="shared" si="118"/>
        <v>0</v>
      </c>
      <c r="Y89" s="123">
        <f t="shared" si="118"/>
        <v>0</v>
      </c>
      <c r="Z89" s="123">
        <f t="shared" si="118"/>
        <v>0</v>
      </c>
      <c r="AA89" s="123">
        <f t="shared" si="118"/>
        <v>0</v>
      </c>
      <c r="AB89" s="123">
        <f t="shared" si="118"/>
        <v>0</v>
      </c>
      <c r="AC89" s="123">
        <f t="shared" si="118"/>
        <v>0</v>
      </c>
      <c r="AD89" s="123">
        <f t="shared" si="118"/>
        <v>0</v>
      </c>
      <c r="AE89" s="123">
        <f t="shared" si="118"/>
        <v>0</v>
      </c>
      <c r="AF89" s="123">
        <f t="shared" si="118"/>
        <v>0</v>
      </c>
      <c r="AG89" s="123">
        <f t="shared" si="118"/>
        <v>0</v>
      </c>
      <c r="AH89" s="123">
        <f t="shared" si="118"/>
        <v>0</v>
      </c>
      <c r="AI89" s="123">
        <f t="shared" si="118"/>
        <v>0</v>
      </c>
      <c r="AJ89" s="123">
        <f t="shared" si="118"/>
        <v>0</v>
      </c>
      <c r="AK89" s="123">
        <f t="shared" si="118"/>
        <v>0</v>
      </c>
      <c r="AL89" s="123">
        <f t="shared" si="118"/>
        <v>0</v>
      </c>
      <c r="AM89" s="123">
        <f t="shared" si="118"/>
        <v>0</v>
      </c>
      <c r="AN89" s="123">
        <f t="shared" si="118"/>
        <v>0</v>
      </c>
      <c r="AO89" s="123">
        <f t="shared" si="118"/>
        <v>12030.29276</v>
      </c>
      <c r="AP89" s="123">
        <f t="shared" si="118"/>
        <v>0</v>
      </c>
      <c r="AQ89" s="123">
        <f t="shared" si="118"/>
        <v>0</v>
      </c>
      <c r="AR89" s="309"/>
    </row>
    <row r="90" spans="1:44" ht="22.5" customHeight="1">
      <c r="A90" s="310" t="s">
        <v>461</v>
      </c>
      <c r="B90" s="312" t="s">
        <v>462</v>
      </c>
      <c r="C90" s="312" t="s">
        <v>329</v>
      </c>
      <c r="D90" s="132" t="s">
        <v>41</v>
      </c>
      <c r="E90" s="215">
        <f>SUM(E91:E93)</f>
        <v>12030.29276</v>
      </c>
      <c r="F90" s="215">
        <f>SUM(F91:F93)</f>
        <v>0</v>
      </c>
      <c r="G90" s="127">
        <f>F90/E90*100</f>
        <v>0</v>
      </c>
      <c r="H90" s="127">
        <f>SUM(H91:H93)</f>
        <v>0</v>
      </c>
      <c r="I90" s="127">
        <f t="shared" ref="I90:AQ90" si="119">SUM(I91:I93)</f>
        <v>0</v>
      </c>
      <c r="J90" s="127">
        <f t="shared" si="119"/>
        <v>0</v>
      </c>
      <c r="K90" s="127">
        <f t="shared" si="119"/>
        <v>0</v>
      </c>
      <c r="L90" s="127">
        <f t="shared" si="119"/>
        <v>0</v>
      </c>
      <c r="M90" s="127">
        <f t="shared" si="119"/>
        <v>0</v>
      </c>
      <c r="N90" s="127">
        <f t="shared" si="119"/>
        <v>0</v>
      </c>
      <c r="O90" s="127">
        <f t="shared" si="119"/>
        <v>0</v>
      </c>
      <c r="P90" s="127">
        <f t="shared" si="119"/>
        <v>0</v>
      </c>
      <c r="Q90" s="127">
        <f t="shared" si="119"/>
        <v>0</v>
      </c>
      <c r="R90" s="127">
        <f t="shared" si="119"/>
        <v>0</v>
      </c>
      <c r="S90" s="127">
        <f t="shared" si="119"/>
        <v>0</v>
      </c>
      <c r="T90" s="127">
        <f t="shared" si="119"/>
        <v>0</v>
      </c>
      <c r="U90" s="127">
        <f t="shared" si="119"/>
        <v>0</v>
      </c>
      <c r="V90" s="127">
        <f t="shared" si="119"/>
        <v>0</v>
      </c>
      <c r="W90" s="127">
        <f t="shared" si="119"/>
        <v>0</v>
      </c>
      <c r="X90" s="127">
        <f t="shared" si="119"/>
        <v>0</v>
      </c>
      <c r="Y90" s="127">
        <f t="shared" si="119"/>
        <v>0</v>
      </c>
      <c r="Z90" s="127">
        <f t="shared" si="119"/>
        <v>0</v>
      </c>
      <c r="AA90" s="127">
        <f t="shared" si="119"/>
        <v>0</v>
      </c>
      <c r="AB90" s="127">
        <f t="shared" si="119"/>
        <v>0</v>
      </c>
      <c r="AC90" s="127">
        <f t="shared" si="119"/>
        <v>0</v>
      </c>
      <c r="AD90" s="127">
        <f t="shared" si="119"/>
        <v>0</v>
      </c>
      <c r="AE90" s="127">
        <f t="shared" si="119"/>
        <v>0</v>
      </c>
      <c r="AF90" s="127">
        <f t="shared" si="119"/>
        <v>0</v>
      </c>
      <c r="AG90" s="127">
        <f t="shared" si="119"/>
        <v>0</v>
      </c>
      <c r="AH90" s="127">
        <f t="shared" si="119"/>
        <v>0</v>
      </c>
      <c r="AI90" s="127">
        <f t="shared" si="119"/>
        <v>0</v>
      </c>
      <c r="AJ90" s="127">
        <f t="shared" si="119"/>
        <v>0</v>
      </c>
      <c r="AK90" s="127">
        <f t="shared" si="119"/>
        <v>0</v>
      </c>
      <c r="AL90" s="127">
        <f t="shared" si="119"/>
        <v>0</v>
      </c>
      <c r="AM90" s="127">
        <f t="shared" si="119"/>
        <v>0</v>
      </c>
      <c r="AN90" s="127">
        <f t="shared" si="119"/>
        <v>0</v>
      </c>
      <c r="AO90" s="127">
        <f t="shared" si="119"/>
        <v>12030.29276</v>
      </c>
      <c r="AP90" s="127">
        <f t="shared" si="119"/>
        <v>0</v>
      </c>
      <c r="AQ90" s="127">
        <f t="shared" si="119"/>
        <v>0</v>
      </c>
      <c r="AR90" s="308"/>
    </row>
    <row r="91" spans="1:44" ht="36.75" customHeight="1">
      <c r="A91" s="311"/>
      <c r="B91" s="313"/>
      <c r="C91" s="313"/>
      <c r="D91" s="150" t="s">
        <v>37</v>
      </c>
      <c r="E91" s="216">
        <f t="shared" ref="E91:E93" si="120">H91+K91+N91+Q91+T91+W91+Z91+AC91+AF91+AI91+AL91+AO91</f>
        <v>0</v>
      </c>
      <c r="F91" s="216">
        <f t="shared" ref="F91:F93" si="121">I91+L91+O91+R91+U91+X91+AA91+AD91+AG91+AJ91+AM91+AP91</f>
        <v>0</v>
      </c>
      <c r="G91" s="127" t="e">
        <f t="shared" ref="G91:G93" si="122">F91/E91*100</f>
        <v>#DIV/0!</v>
      </c>
      <c r="H91" s="123"/>
      <c r="I91" s="123"/>
      <c r="J91" s="131"/>
      <c r="K91" s="123"/>
      <c r="L91" s="123"/>
      <c r="M91" s="131"/>
      <c r="N91" s="123"/>
      <c r="O91" s="123"/>
      <c r="P91" s="131"/>
      <c r="Q91" s="123"/>
      <c r="R91" s="123"/>
      <c r="S91" s="131"/>
      <c r="T91" s="123"/>
      <c r="U91" s="123"/>
      <c r="V91" s="131"/>
      <c r="W91" s="123"/>
      <c r="X91" s="123"/>
      <c r="Y91" s="131"/>
      <c r="Z91" s="123"/>
      <c r="AA91" s="123"/>
      <c r="AB91" s="131"/>
      <c r="AC91" s="123"/>
      <c r="AD91" s="123"/>
      <c r="AE91" s="131"/>
      <c r="AF91" s="123"/>
      <c r="AG91" s="123"/>
      <c r="AH91" s="131"/>
      <c r="AI91" s="123"/>
      <c r="AJ91" s="123"/>
      <c r="AK91" s="123"/>
      <c r="AL91" s="123"/>
      <c r="AM91" s="123"/>
      <c r="AN91" s="131"/>
      <c r="AO91" s="123"/>
      <c r="AP91" s="123"/>
      <c r="AQ91" s="131"/>
      <c r="AR91" s="309"/>
    </row>
    <row r="92" spans="1:44" ht="32.450000000000003" customHeight="1">
      <c r="A92" s="311"/>
      <c r="B92" s="313"/>
      <c r="C92" s="313"/>
      <c r="D92" s="150" t="s">
        <v>2</v>
      </c>
      <c r="E92" s="216">
        <f t="shared" si="120"/>
        <v>0</v>
      </c>
      <c r="F92" s="216">
        <f t="shared" si="121"/>
        <v>0</v>
      </c>
      <c r="G92" s="127" t="e">
        <f t="shared" si="122"/>
        <v>#DIV/0!</v>
      </c>
      <c r="H92" s="123"/>
      <c r="I92" s="123"/>
      <c r="J92" s="131"/>
      <c r="K92" s="123"/>
      <c r="L92" s="123"/>
      <c r="M92" s="131"/>
      <c r="N92" s="123"/>
      <c r="O92" s="123"/>
      <c r="P92" s="131"/>
      <c r="Q92" s="123"/>
      <c r="R92" s="123"/>
      <c r="S92" s="131"/>
      <c r="T92" s="123"/>
      <c r="U92" s="123"/>
      <c r="V92" s="131"/>
      <c r="W92" s="123"/>
      <c r="X92" s="123"/>
      <c r="Y92" s="131"/>
      <c r="Z92" s="123"/>
      <c r="AA92" s="123"/>
      <c r="AB92" s="131"/>
      <c r="AC92" s="123"/>
      <c r="AD92" s="123"/>
      <c r="AE92" s="131"/>
      <c r="AF92" s="123"/>
      <c r="AG92" s="123"/>
      <c r="AH92" s="131"/>
      <c r="AI92" s="123"/>
      <c r="AJ92" s="123"/>
      <c r="AK92" s="131"/>
      <c r="AL92" s="123"/>
      <c r="AM92" s="123"/>
      <c r="AN92" s="131"/>
      <c r="AO92" s="123"/>
      <c r="AP92" s="123"/>
      <c r="AQ92" s="131"/>
      <c r="AR92" s="309"/>
    </row>
    <row r="93" spans="1:44" ht="22.5" customHeight="1">
      <c r="A93" s="311"/>
      <c r="B93" s="313"/>
      <c r="C93" s="313"/>
      <c r="D93" s="152" t="s">
        <v>43</v>
      </c>
      <c r="E93" s="216">
        <f t="shared" si="120"/>
        <v>12030.29276</v>
      </c>
      <c r="F93" s="216">
        <f t="shared" si="121"/>
        <v>0</v>
      </c>
      <c r="G93" s="127">
        <f t="shared" si="122"/>
        <v>0</v>
      </c>
      <c r="H93" s="123"/>
      <c r="I93" s="123"/>
      <c r="J93" s="131"/>
      <c r="K93" s="123"/>
      <c r="L93" s="123"/>
      <c r="M93" s="131"/>
      <c r="N93" s="123"/>
      <c r="O93" s="123"/>
      <c r="P93" s="131"/>
      <c r="Q93" s="123"/>
      <c r="R93" s="123"/>
      <c r="S93" s="131"/>
      <c r="T93" s="123"/>
      <c r="U93" s="123"/>
      <c r="V93" s="131"/>
      <c r="W93" s="123"/>
      <c r="X93" s="123"/>
      <c r="Y93" s="131"/>
      <c r="Z93" s="123"/>
      <c r="AA93" s="123"/>
      <c r="AB93" s="131"/>
      <c r="AC93" s="123"/>
      <c r="AD93" s="123"/>
      <c r="AE93" s="131"/>
      <c r="AF93" s="123"/>
      <c r="AG93" s="123"/>
      <c r="AH93" s="131"/>
      <c r="AI93" s="123"/>
      <c r="AJ93" s="123"/>
      <c r="AK93" s="131"/>
      <c r="AL93" s="123"/>
      <c r="AM93" s="123"/>
      <c r="AN93" s="131"/>
      <c r="AO93" s="203">
        <f>15.09676+12015.196</f>
        <v>12030.29276</v>
      </c>
      <c r="AP93" s="123"/>
      <c r="AQ93" s="131"/>
      <c r="AR93" s="309"/>
    </row>
    <row r="94" spans="1:44" s="136" customFormat="1" ht="22.15" customHeight="1">
      <c r="A94" s="310" t="s">
        <v>8</v>
      </c>
      <c r="B94" s="312" t="s">
        <v>326</v>
      </c>
      <c r="C94" s="312" t="s">
        <v>329</v>
      </c>
      <c r="D94" s="132" t="s">
        <v>41</v>
      </c>
      <c r="E94" s="215">
        <f>SUM(E95:E97)</f>
        <v>168568.42699999997</v>
      </c>
      <c r="F94" s="215">
        <f>SUM(F95:F97)</f>
        <v>0</v>
      </c>
      <c r="G94" s="127">
        <f>F94/E94*100</f>
        <v>0</v>
      </c>
      <c r="H94" s="127">
        <f>SUM(H95:H97)</f>
        <v>0</v>
      </c>
      <c r="I94" s="127">
        <f t="shared" ref="I94:AQ94" si="123">SUM(I95:I97)</f>
        <v>0</v>
      </c>
      <c r="J94" s="127">
        <f t="shared" si="123"/>
        <v>0</v>
      </c>
      <c r="K94" s="127">
        <f t="shared" si="123"/>
        <v>0</v>
      </c>
      <c r="L94" s="127">
        <f t="shared" si="123"/>
        <v>0</v>
      </c>
      <c r="M94" s="127">
        <f t="shared" si="123"/>
        <v>0</v>
      </c>
      <c r="N94" s="127">
        <f t="shared" si="123"/>
        <v>0</v>
      </c>
      <c r="O94" s="127">
        <f t="shared" si="123"/>
        <v>0</v>
      </c>
      <c r="P94" s="127">
        <f t="shared" si="123"/>
        <v>0</v>
      </c>
      <c r="Q94" s="127">
        <f t="shared" si="123"/>
        <v>0</v>
      </c>
      <c r="R94" s="127">
        <f t="shared" si="123"/>
        <v>0</v>
      </c>
      <c r="S94" s="127">
        <f t="shared" si="123"/>
        <v>0</v>
      </c>
      <c r="T94" s="127">
        <f t="shared" si="123"/>
        <v>0</v>
      </c>
      <c r="U94" s="127">
        <f t="shared" si="123"/>
        <v>0</v>
      </c>
      <c r="V94" s="127">
        <f t="shared" si="123"/>
        <v>0</v>
      </c>
      <c r="W94" s="127">
        <f t="shared" si="123"/>
        <v>35547.75</v>
      </c>
      <c r="X94" s="127">
        <f t="shared" si="123"/>
        <v>0</v>
      </c>
      <c r="Y94" s="127">
        <f t="shared" si="123"/>
        <v>0</v>
      </c>
      <c r="Z94" s="127">
        <f t="shared" si="123"/>
        <v>0</v>
      </c>
      <c r="AA94" s="127">
        <f t="shared" si="123"/>
        <v>0</v>
      </c>
      <c r="AB94" s="127">
        <f t="shared" si="123"/>
        <v>0</v>
      </c>
      <c r="AC94" s="127">
        <f t="shared" si="123"/>
        <v>0</v>
      </c>
      <c r="AD94" s="127">
        <f t="shared" si="123"/>
        <v>0</v>
      </c>
      <c r="AE94" s="127">
        <f t="shared" si="123"/>
        <v>0</v>
      </c>
      <c r="AF94" s="127">
        <f t="shared" si="123"/>
        <v>0</v>
      </c>
      <c r="AG94" s="127">
        <f t="shared" si="123"/>
        <v>0</v>
      </c>
      <c r="AH94" s="127">
        <f t="shared" si="123"/>
        <v>0</v>
      </c>
      <c r="AI94" s="127">
        <f t="shared" si="123"/>
        <v>44340.225359999997</v>
      </c>
      <c r="AJ94" s="127">
        <f t="shared" si="123"/>
        <v>0</v>
      </c>
      <c r="AK94" s="127">
        <f t="shared" si="123"/>
        <v>0</v>
      </c>
      <c r="AL94" s="127">
        <f t="shared" si="123"/>
        <v>44340.225359999997</v>
      </c>
      <c r="AM94" s="127">
        <f t="shared" si="123"/>
        <v>0</v>
      </c>
      <c r="AN94" s="127">
        <f t="shared" si="123"/>
        <v>0</v>
      </c>
      <c r="AO94" s="127">
        <f t="shared" si="123"/>
        <v>44340.226279999995</v>
      </c>
      <c r="AP94" s="127">
        <f t="shared" si="123"/>
        <v>0</v>
      </c>
      <c r="AQ94" s="127">
        <f t="shared" si="123"/>
        <v>0</v>
      </c>
      <c r="AR94" s="308"/>
    </row>
    <row r="95" spans="1:44" ht="31.5">
      <c r="A95" s="311"/>
      <c r="B95" s="313"/>
      <c r="C95" s="313"/>
      <c r="D95" s="150" t="s">
        <v>37</v>
      </c>
      <c r="E95" s="216">
        <f t="shared" ref="E95:F97" si="124">H95+K95+N95+Q95+T95+W95+Z95+AC95+AF95+AI95+AL95+AO95</f>
        <v>0</v>
      </c>
      <c r="F95" s="216">
        <f t="shared" si="124"/>
        <v>0</v>
      </c>
      <c r="G95" s="127" t="e">
        <f t="shared" ref="G95:G97" si="125">F95/E95*100</f>
        <v>#DIV/0!</v>
      </c>
      <c r="H95" s="123">
        <f>H99</f>
        <v>0</v>
      </c>
      <c r="I95" s="123">
        <f t="shared" ref="I95:AQ95" si="126">I99</f>
        <v>0</v>
      </c>
      <c r="J95" s="123">
        <f t="shared" si="126"/>
        <v>0</v>
      </c>
      <c r="K95" s="123">
        <f t="shared" si="126"/>
        <v>0</v>
      </c>
      <c r="L95" s="123">
        <f t="shared" si="126"/>
        <v>0</v>
      </c>
      <c r="M95" s="123">
        <f t="shared" si="126"/>
        <v>0</v>
      </c>
      <c r="N95" s="123">
        <f t="shared" si="126"/>
        <v>0</v>
      </c>
      <c r="O95" s="123">
        <f t="shared" si="126"/>
        <v>0</v>
      </c>
      <c r="P95" s="123">
        <f t="shared" si="126"/>
        <v>0</v>
      </c>
      <c r="Q95" s="123">
        <f t="shared" si="126"/>
        <v>0</v>
      </c>
      <c r="R95" s="123">
        <f t="shared" si="126"/>
        <v>0</v>
      </c>
      <c r="S95" s="123">
        <f t="shared" si="126"/>
        <v>0</v>
      </c>
      <c r="T95" s="123">
        <f t="shared" si="126"/>
        <v>0</v>
      </c>
      <c r="U95" s="123">
        <f t="shared" si="126"/>
        <v>0</v>
      </c>
      <c r="V95" s="123">
        <f t="shared" si="126"/>
        <v>0</v>
      </c>
      <c r="W95" s="123">
        <f t="shared" si="126"/>
        <v>0</v>
      </c>
      <c r="X95" s="123">
        <f t="shared" si="126"/>
        <v>0</v>
      </c>
      <c r="Y95" s="123">
        <f t="shared" si="126"/>
        <v>0</v>
      </c>
      <c r="Z95" s="123">
        <f t="shared" si="126"/>
        <v>0</v>
      </c>
      <c r="AA95" s="123">
        <f t="shared" si="126"/>
        <v>0</v>
      </c>
      <c r="AB95" s="123">
        <f t="shared" si="126"/>
        <v>0</v>
      </c>
      <c r="AC95" s="123">
        <f t="shared" si="126"/>
        <v>0</v>
      </c>
      <c r="AD95" s="123">
        <f t="shared" si="126"/>
        <v>0</v>
      </c>
      <c r="AE95" s="123">
        <f t="shared" si="126"/>
        <v>0</v>
      </c>
      <c r="AF95" s="123">
        <f t="shared" si="126"/>
        <v>0</v>
      </c>
      <c r="AG95" s="123">
        <f t="shared" si="126"/>
        <v>0</v>
      </c>
      <c r="AH95" s="123">
        <f t="shared" si="126"/>
        <v>0</v>
      </c>
      <c r="AI95" s="123">
        <f t="shared" si="126"/>
        <v>0</v>
      </c>
      <c r="AJ95" s="123">
        <f t="shared" si="126"/>
        <v>0</v>
      </c>
      <c r="AK95" s="123">
        <f t="shared" si="126"/>
        <v>0</v>
      </c>
      <c r="AL95" s="123">
        <f t="shared" si="126"/>
        <v>0</v>
      </c>
      <c r="AM95" s="123">
        <f t="shared" si="126"/>
        <v>0</v>
      </c>
      <c r="AN95" s="123">
        <f t="shared" si="126"/>
        <v>0</v>
      </c>
      <c r="AO95" s="123">
        <f t="shared" si="126"/>
        <v>0</v>
      </c>
      <c r="AP95" s="123">
        <f t="shared" si="126"/>
        <v>0</v>
      </c>
      <c r="AQ95" s="123">
        <f t="shared" si="126"/>
        <v>0</v>
      </c>
      <c r="AR95" s="309"/>
    </row>
    <row r="96" spans="1:44" ht="31.15" customHeight="1">
      <c r="A96" s="311"/>
      <c r="B96" s="313"/>
      <c r="C96" s="313"/>
      <c r="D96" s="150" t="s">
        <v>2</v>
      </c>
      <c r="E96" s="216">
        <f>AO96+AL96+AI96+W96</f>
        <v>150025.89995999998</v>
      </c>
      <c r="F96" s="216">
        <f t="shared" si="124"/>
        <v>0</v>
      </c>
      <c r="G96" s="127">
        <f t="shared" si="125"/>
        <v>0</v>
      </c>
      <c r="H96" s="123">
        <f t="shared" ref="H96:AQ96" si="127">H100</f>
        <v>0</v>
      </c>
      <c r="I96" s="123">
        <f t="shared" si="127"/>
        <v>0</v>
      </c>
      <c r="J96" s="123">
        <f t="shared" si="127"/>
        <v>0</v>
      </c>
      <c r="K96" s="123">
        <f t="shared" si="127"/>
        <v>0</v>
      </c>
      <c r="L96" s="123">
        <f t="shared" si="127"/>
        <v>0</v>
      </c>
      <c r="M96" s="123">
        <f t="shared" si="127"/>
        <v>0</v>
      </c>
      <c r="N96" s="123">
        <f t="shared" si="127"/>
        <v>0</v>
      </c>
      <c r="O96" s="123">
        <f t="shared" si="127"/>
        <v>0</v>
      </c>
      <c r="P96" s="123">
        <f t="shared" si="127"/>
        <v>0</v>
      </c>
      <c r="Q96" s="123">
        <f t="shared" si="127"/>
        <v>0</v>
      </c>
      <c r="R96" s="123">
        <f t="shared" si="127"/>
        <v>0</v>
      </c>
      <c r="S96" s="123">
        <f t="shared" si="127"/>
        <v>0</v>
      </c>
      <c r="T96" s="123">
        <f t="shared" si="127"/>
        <v>0</v>
      </c>
      <c r="U96" s="123">
        <f t="shared" si="127"/>
        <v>0</v>
      </c>
      <c r="V96" s="123">
        <f t="shared" si="127"/>
        <v>0</v>
      </c>
      <c r="W96" s="123">
        <f t="shared" si="127"/>
        <v>31637.497500000001</v>
      </c>
      <c r="X96" s="123">
        <f t="shared" si="127"/>
        <v>0</v>
      </c>
      <c r="Y96" s="123">
        <f t="shared" si="127"/>
        <v>0</v>
      </c>
      <c r="Z96" s="123">
        <f t="shared" si="127"/>
        <v>0</v>
      </c>
      <c r="AA96" s="123">
        <f t="shared" si="127"/>
        <v>0</v>
      </c>
      <c r="AB96" s="123">
        <f t="shared" si="127"/>
        <v>0</v>
      </c>
      <c r="AC96" s="123">
        <f t="shared" si="127"/>
        <v>0</v>
      </c>
      <c r="AD96" s="123">
        <f t="shared" si="127"/>
        <v>0</v>
      </c>
      <c r="AE96" s="123">
        <f t="shared" si="127"/>
        <v>0</v>
      </c>
      <c r="AF96" s="123">
        <f t="shared" si="127"/>
        <v>0</v>
      </c>
      <c r="AG96" s="123">
        <f t="shared" si="127"/>
        <v>0</v>
      </c>
      <c r="AH96" s="123">
        <f t="shared" si="127"/>
        <v>0</v>
      </c>
      <c r="AI96" s="123">
        <f t="shared" si="127"/>
        <v>39462.800539999997</v>
      </c>
      <c r="AJ96" s="123">
        <f t="shared" si="127"/>
        <v>0</v>
      </c>
      <c r="AK96" s="123">
        <f t="shared" si="127"/>
        <v>0</v>
      </c>
      <c r="AL96" s="123">
        <f t="shared" si="127"/>
        <v>39462.800539999997</v>
      </c>
      <c r="AM96" s="123">
        <f t="shared" si="127"/>
        <v>0</v>
      </c>
      <c r="AN96" s="123">
        <f t="shared" si="127"/>
        <v>0</v>
      </c>
      <c r="AO96" s="123">
        <f t="shared" si="127"/>
        <v>39462.801379999997</v>
      </c>
      <c r="AP96" s="123">
        <f t="shared" si="127"/>
        <v>0</v>
      </c>
      <c r="AQ96" s="123">
        <f t="shared" si="127"/>
        <v>0</v>
      </c>
      <c r="AR96" s="309"/>
    </row>
    <row r="97" spans="1:44" ht="21.75" customHeight="1">
      <c r="A97" s="311"/>
      <c r="B97" s="313"/>
      <c r="C97" s="313"/>
      <c r="D97" s="152" t="s">
        <v>43</v>
      </c>
      <c r="E97" s="216">
        <f>AO97+AL97+AI97+W97</f>
        <v>18542.527040000001</v>
      </c>
      <c r="F97" s="216">
        <f t="shared" si="124"/>
        <v>0</v>
      </c>
      <c r="G97" s="127">
        <f t="shared" si="125"/>
        <v>0</v>
      </c>
      <c r="H97" s="123">
        <f t="shared" ref="H97:AQ97" si="128">H101</f>
        <v>0</v>
      </c>
      <c r="I97" s="123">
        <f t="shared" si="128"/>
        <v>0</v>
      </c>
      <c r="J97" s="123">
        <f t="shared" si="128"/>
        <v>0</v>
      </c>
      <c r="K97" s="123">
        <f t="shared" si="128"/>
        <v>0</v>
      </c>
      <c r="L97" s="123">
        <f t="shared" si="128"/>
        <v>0</v>
      </c>
      <c r="M97" s="123">
        <f t="shared" si="128"/>
        <v>0</v>
      </c>
      <c r="N97" s="123">
        <f t="shared" si="128"/>
        <v>0</v>
      </c>
      <c r="O97" s="123">
        <f t="shared" si="128"/>
        <v>0</v>
      </c>
      <c r="P97" s="123">
        <f t="shared" si="128"/>
        <v>0</v>
      </c>
      <c r="Q97" s="123">
        <f t="shared" si="128"/>
        <v>0</v>
      </c>
      <c r="R97" s="123">
        <f t="shared" si="128"/>
        <v>0</v>
      </c>
      <c r="S97" s="123">
        <f t="shared" si="128"/>
        <v>0</v>
      </c>
      <c r="T97" s="123">
        <f t="shared" si="128"/>
        <v>0</v>
      </c>
      <c r="U97" s="123">
        <f t="shared" si="128"/>
        <v>0</v>
      </c>
      <c r="V97" s="123">
        <f t="shared" si="128"/>
        <v>0</v>
      </c>
      <c r="W97" s="123">
        <f t="shared" si="128"/>
        <v>3910.2525000000001</v>
      </c>
      <c r="X97" s="123">
        <f t="shared" si="128"/>
        <v>0</v>
      </c>
      <c r="Y97" s="123">
        <f t="shared" si="128"/>
        <v>0</v>
      </c>
      <c r="Z97" s="123">
        <f t="shared" si="128"/>
        <v>0</v>
      </c>
      <c r="AA97" s="123">
        <f t="shared" si="128"/>
        <v>0</v>
      </c>
      <c r="AB97" s="123">
        <f t="shared" si="128"/>
        <v>0</v>
      </c>
      <c r="AC97" s="123">
        <f t="shared" si="128"/>
        <v>0</v>
      </c>
      <c r="AD97" s="123">
        <f t="shared" si="128"/>
        <v>0</v>
      </c>
      <c r="AE97" s="123">
        <f t="shared" si="128"/>
        <v>0</v>
      </c>
      <c r="AF97" s="123">
        <f t="shared" si="128"/>
        <v>0</v>
      </c>
      <c r="AG97" s="123">
        <f t="shared" si="128"/>
        <v>0</v>
      </c>
      <c r="AH97" s="123">
        <f t="shared" si="128"/>
        <v>0</v>
      </c>
      <c r="AI97" s="123">
        <f t="shared" si="128"/>
        <v>4877.4248200000002</v>
      </c>
      <c r="AJ97" s="123">
        <f t="shared" si="128"/>
        <v>0</v>
      </c>
      <c r="AK97" s="123">
        <f t="shared" si="128"/>
        <v>0</v>
      </c>
      <c r="AL97" s="123">
        <f t="shared" si="128"/>
        <v>4877.4248200000002</v>
      </c>
      <c r="AM97" s="123">
        <f t="shared" si="128"/>
        <v>0</v>
      </c>
      <c r="AN97" s="123">
        <f t="shared" si="128"/>
        <v>0</v>
      </c>
      <c r="AO97" s="123">
        <f t="shared" si="128"/>
        <v>4877.4249</v>
      </c>
      <c r="AP97" s="123">
        <f t="shared" si="128"/>
        <v>0</v>
      </c>
      <c r="AQ97" s="123">
        <f t="shared" si="128"/>
        <v>0</v>
      </c>
      <c r="AR97" s="309"/>
    </row>
    <row r="98" spans="1:44" s="136" customFormat="1" ht="22.15" customHeight="1">
      <c r="A98" s="310" t="s">
        <v>313</v>
      </c>
      <c r="B98" s="312" t="s">
        <v>327</v>
      </c>
      <c r="C98" s="312" t="s">
        <v>329</v>
      </c>
      <c r="D98" s="132" t="s">
        <v>41</v>
      </c>
      <c r="E98" s="215">
        <f>SUM(E99:E101)</f>
        <v>168568.42699999997</v>
      </c>
      <c r="F98" s="215">
        <f>SUM(F99:F101)</f>
        <v>0</v>
      </c>
      <c r="G98" s="127">
        <f>F98/E98*100</f>
        <v>0</v>
      </c>
      <c r="H98" s="127">
        <f>SUM(H99:H101)</f>
        <v>0</v>
      </c>
      <c r="I98" s="127">
        <f t="shared" ref="I98:AQ98" si="129">SUM(I99:I101)</f>
        <v>0</v>
      </c>
      <c r="J98" s="127">
        <f t="shared" si="129"/>
        <v>0</v>
      </c>
      <c r="K98" s="127">
        <f t="shared" si="129"/>
        <v>0</v>
      </c>
      <c r="L98" s="127">
        <f t="shared" si="129"/>
        <v>0</v>
      </c>
      <c r="M98" s="127">
        <f t="shared" si="129"/>
        <v>0</v>
      </c>
      <c r="N98" s="127">
        <f t="shared" si="129"/>
        <v>0</v>
      </c>
      <c r="O98" s="127">
        <f t="shared" si="129"/>
        <v>0</v>
      </c>
      <c r="P98" s="127">
        <f t="shared" si="129"/>
        <v>0</v>
      </c>
      <c r="Q98" s="127">
        <f t="shared" si="129"/>
        <v>0</v>
      </c>
      <c r="R98" s="127">
        <f t="shared" si="129"/>
        <v>0</v>
      </c>
      <c r="S98" s="127">
        <f t="shared" si="129"/>
        <v>0</v>
      </c>
      <c r="T98" s="127">
        <f t="shared" si="129"/>
        <v>0</v>
      </c>
      <c r="U98" s="127">
        <f t="shared" si="129"/>
        <v>0</v>
      </c>
      <c r="V98" s="127">
        <f t="shared" si="129"/>
        <v>0</v>
      </c>
      <c r="W98" s="127">
        <f>W100+W101</f>
        <v>35547.75</v>
      </c>
      <c r="X98" s="127">
        <f t="shared" si="129"/>
        <v>0</v>
      </c>
      <c r="Y98" s="127">
        <f t="shared" si="129"/>
        <v>0</v>
      </c>
      <c r="Z98" s="127">
        <f t="shared" si="129"/>
        <v>0</v>
      </c>
      <c r="AA98" s="127">
        <f t="shared" si="129"/>
        <v>0</v>
      </c>
      <c r="AB98" s="127">
        <f t="shared" si="129"/>
        <v>0</v>
      </c>
      <c r="AC98" s="127">
        <f t="shared" si="129"/>
        <v>0</v>
      </c>
      <c r="AD98" s="127">
        <f t="shared" si="129"/>
        <v>0</v>
      </c>
      <c r="AE98" s="127">
        <f t="shared" si="129"/>
        <v>0</v>
      </c>
      <c r="AF98" s="127">
        <f t="shared" si="129"/>
        <v>0</v>
      </c>
      <c r="AG98" s="127">
        <f t="shared" si="129"/>
        <v>0</v>
      </c>
      <c r="AH98" s="127">
        <f t="shared" si="129"/>
        <v>0</v>
      </c>
      <c r="AI98" s="127">
        <f t="shared" si="129"/>
        <v>44340.225359999997</v>
      </c>
      <c r="AJ98" s="127">
        <f t="shared" si="129"/>
        <v>0</v>
      </c>
      <c r="AK98" s="127">
        <f t="shared" si="129"/>
        <v>0</v>
      </c>
      <c r="AL98" s="127">
        <f t="shared" si="129"/>
        <v>44340.225359999997</v>
      </c>
      <c r="AM98" s="127">
        <f t="shared" si="129"/>
        <v>0</v>
      </c>
      <c r="AN98" s="127">
        <f t="shared" si="129"/>
        <v>0</v>
      </c>
      <c r="AO98" s="127">
        <f t="shared" si="129"/>
        <v>44340.226279999995</v>
      </c>
      <c r="AP98" s="127">
        <f t="shared" si="129"/>
        <v>0</v>
      </c>
      <c r="AQ98" s="127">
        <f t="shared" si="129"/>
        <v>0</v>
      </c>
      <c r="AR98" s="308"/>
    </row>
    <row r="99" spans="1:44" ht="31.5">
      <c r="A99" s="311"/>
      <c r="B99" s="313"/>
      <c r="C99" s="313"/>
      <c r="D99" s="150" t="s">
        <v>37</v>
      </c>
      <c r="E99" s="216">
        <f t="shared" ref="E99:F101" si="130">H99+K99+N99+Q99+T99+W99+Z99+AC99+AF99+AI99+AL99+AO99</f>
        <v>0</v>
      </c>
      <c r="F99" s="216">
        <f t="shared" si="130"/>
        <v>0</v>
      </c>
      <c r="G99" s="127" t="e">
        <f t="shared" ref="G99:G101" si="131">F99/E99*100</f>
        <v>#DIV/0!</v>
      </c>
      <c r="H99" s="123"/>
      <c r="I99" s="123"/>
      <c r="J99" s="131"/>
      <c r="K99" s="123"/>
      <c r="L99" s="123"/>
      <c r="M99" s="131"/>
      <c r="N99" s="123"/>
      <c r="O99" s="123"/>
      <c r="P99" s="131"/>
      <c r="Q99" s="123"/>
      <c r="R99" s="123"/>
      <c r="S99" s="131"/>
      <c r="T99" s="123"/>
      <c r="U99" s="123"/>
      <c r="V99" s="131"/>
      <c r="W99" s="123"/>
      <c r="X99" s="123"/>
      <c r="Y99" s="131"/>
      <c r="Z99" s="123"/>
      <c r="AA99" s="123"/>
      <c r="AB99" s="131"/>
      <c r="AC99" s="123"/>
      <c r="AD99" s="123"/>
      <c r="AE99" s="131"/>
      <c r="AF99" s="123"/>
      <c r="AG99" s="123"/>
      <c r="AH99" s="131"/>
      <c r="AI99" s="123"/>
      <c r="AJ99" s="123"/>
      <c r="AK99" s="123"/>
      <c r="AL99" s="123"/>
      <c r="AM99" s="123"/>
      <c r="AN99" s="131"/>
      <c r="AO99" s="123"/>
      <c r="AP99" s="123"/>
      <c r="AQ99" s="131"/>
      <c r="AR99" s="309"/>
    </row>
    <row r="100" spans="1:44" ht="31.15" customHeight="1">
      <c r="A100" s="311"/>
      <c r="B100" s="313"/>
      <c r="C100" s="313"/>
      <c r="D100" s="150" t="s">
        <v>2</v>
      </c>
      <c r="E100" s="216">
        <f>AO100+AL100+AI100+W100</f>
        <v>150025.89995999998</v>
      </c>
      <c r="F100" s="216">
        <f t="shared" si="130"/>
        <v>0</v>
      </c>
      <c r="G100" s="127">
        <f t="shared" si="131"/>
        <v>0</v>
      </c>
      <c r="H100" s="123"/>
      <c r="I100" s="123"/>
      <c r="J100" s="131"/>
      <c r="K100" s="123"/>
      <c r="L100" s="123"/>
      <c r="M100" s="131"/>
      <c r="N100" s="123"/>
      <c r="O100" s="123"/>
      <c r="P100" s="131"/>
      <c r="Q100" s="123"/>
      <c r="R100" s="123"/>
      <c r="S100" s="131"/>
      <c r="T100" s="123"/>
      <c r="U100" s="123"/>
      <c r="V100" s="131"/>
      <c r="W100" s="246">
        <v>31637.497500000001</v>
      </c>
      <c r="X100" s="123"/>
      <c r="Y100" s="131"/>
      <c r="Z100" s="123"/>
      <c r="AA100" s="123"/>
      <c r="AB100" s="131"/>
      <c r="AC100" s="123"/>
      <c r="AD100" s="123"/>
      <c r="AE100" s="131"/>
      <c r="AF100" s="123"/>
      <c r="AG100" s="123"/>
      <c r="AH100" s="131"/>
      <c r="AI100" s="248">
        <v>39462.800539999997</v>
      </c>
      <c r="AJ100" s="123"/>
      <c r="AK100" s="131"/>
      <c r="AL100" s="248">
        <v>39462.800539999997</v>
      </c>
      <c r="AM100" s="123"/>
      <c r="AN100" s="131"/>
      <c r="AO100" s="248">
        <v>39462.801379999997</v>
      </c>
      <c r="AP100" s="123"/>
      <c r="AQ100" s="131"/>
      <c r="AR100" s="309"/>
    </row>
    <row r="101" spans="1:44" ht="21.75" customHeight="1">
      <c r="A101" s="311"/>
      <c r="B101" s="313"/>
      <c r="C101" s="313"/>
      <c r="D101" s="152" t="s">
        <v>43</v>
      </c>
      <c r="E101" s="216">
        <f>AO101+AL101+AI101+W101</f>
        <v>18542.527040000001</v>
      </c>
      <c r="F101" s="216">
        <f t="shared" si="130"/>
        <v>0</v>
      </c>
      <c r="G101" s="127">
        <f t="shared" si="131"/>
        <v>0</v>
      </c>
      <c r="H101" s="123"/>
      <c r="I101" s="123"/>
      <c r="J101" s="131"/>
      <c r="K101" s="123"/>
      <c r="L101" s="123"/>
      <c r="M101" s="131"/>
      <c r="N101" s="123"/>
      <c r="O101" s="123"/>
      <c r="P101" s="131"/>
      <c r="Q101" s="123"/>
      <c r="R101" s="123"/>
      <c r="S101" s="131"/>
      <c r="T101" s="123"/>
      <c r="U101" s="123"/>
      <c r="V101" s="131"/>
      <c r="W101" s="247">
        <v>3910.2525000000001</v>
      </c>
      <c r="X101" s="123"/>
      <c r="Y101" s="131"/>
      <c r="Z101" s="123"/>
      <c r="AA101" s="123"/>
      <c r="AB101" s="131"/>
      <c r="AC101" s="123"/>
      <c r="AD101" s="123"/>
      <c r="AE101" s="131"/>
      <c r="AF101" s="123"/>
      <c r="AG101" s="123"/>
      <c r="AH101" s="131"/>
      <c r="AI101" s="249">
        <v>4877.4248200000002</v>
      </c>
      <c r="AJ101" s="123"/>
      <c r="AK101" s="131"/>
      <c r="AL101" s="249">
        <v>4877.4248200000002</v>
      </c>
      <c r="AM101" s="123"/>
      <c r="AN101" s="131"/>
      <c r="AO101" s="249">
        <v>4877.4249</v>
      </c>
      <c r="AP101" s="123"/>
      <c r="AQ101" s="131"/>
      <c r="AR101" s="309"/>
    </row>
    <row r="102" spans="1:44" ht="21" customHeight="1">
      <c r="A102" s="310"/>
      <c r="B102" s="315" t="s">
        <v>269</v>
      </c>
      <c r="C102" s="316"/>
      <c r="D102" s="132" t="s">
        <v>41</v>
      </c>
      <c r="E102" s="215">
        <f>SUM(E103:E105)</f>
        <v>180598.71975999998</v>
      </c>
      <c r="F102" s="215">
        <f>SUM(F103:F105)</f>
        <v>0</v>
      </c>
      <c r="G102" s="127">
        <f>F102/E102*100</f>
        <v>0</v>
      </c>
      <c r="H102" s="127">
        <f>SUM(H103:H105)</f>
        <v>0</v>
      </c>
      <c r="I102" s="127">
        <f t="shared" ref="I102:AQ102" si="132">SUM(I103:I105)</f>
        <v>0</v>
      </c>
      <c r="J102" s="127">
        <f t="shared" si="132"/>
        <v>0</v>
      </c>
      <c r="K102" s="127">
        <f t="shared" si="132"/>
        <v>0</v>
      </c>
      <c r="L102" s="127">
        <f t="shared" si="132"/>
        <v>0</v>
      </c>
      <c r="M102" s="127">
        <f t="shared" si="132"/>
        <v>0</v>
      </c>
      <c r="N102" s="127">
        <f t="shared" si="132"/>
        <v>0</v>
      </c>
      <c r="O102" s="127">
        <f t="shared" si="132"/>
        <v>0</v>
      </c>
      <c r="P102" s="127">
        <f t="shared" si="132"/>
        <v>0</v>
      </c>
      <c r="Q102" s="127">
        <f t="shared" si="132"/>
        <v>0</v>
      </c>
      <c r="R102" s="127">
        <f t="shared" si="132"/>
        <v>0</v>
      </c>
      <c r="S102" s="127">
        <f t="shared" si="132"/>
        <v>0</v>
      </c>
      <c r="T102" s="127">
        <f t="shared" si="132"/>
        <v>0</v>
      </c>
      <c r="U102" s="127">
        <f t="shared" si="132"/>
        <v>0</v>
      </c>
      <c r="V102" s="127">
        <f t="shared" si="132"/>
        <v>0</v>
      </c>
      <c r="W102" s="127">
        <f t="shared" si="132"/>
        <v>35547.75</v>
      </c>
      <c r="X102" s="127">
        <f t="shared" si="132"/>
        <v>0</v>
      </c>
      <c r="Y102" s="127">
        <f t="shared" si="132"/>
        <v>0</v>
      </c>
      <c r="Z102" s="127">
        <f t="shared" si="132"/>
        <v>0</v>
      </c>
      <c r="AA102" s="127">
        <f t="shared" si="132"/>
        <v>0</v>
      </c>
      <c r="AB102" s="127">
        <f t="shared" si="132"/>
        <v>0</v>
      </c>
      <c r="AC102" s="127">
        <f t="shared" si="132"/>
        <v>0</v>
      </c>
      <c r="AD102" s="127">
        <f t="shared" si="132"/>
        <v>0</v>
      </c>
      <c r="AE102" s="127">
        <f t="shared" si="132"/>
        <v>0</v>
      </c>
      <c r="AF102" s="127">
        <f t="shared" si="132"/>
        <v>0</v>
      </c>
      <c r="AG102" s="127">
        <f t="shared" si="132"/>
        <v>0</v>
      </c>
      <c r="AH102" s="127">
        <f t="shared" si="132"/>
        <v>0</v>
      </c>
      <c r="AI102" s="127">
        <f t="shared" si="132"/>
        <v>44340.225359999997</v>
      </c>
      <c r="AJ102" s="127">
        <f t="shared" si="132"/>
        <v>0</v>
      </c>
      <c r="AK102" s="127">
        <f t="shared" si="132"/>
        <v>0</v>
      </c>
      <c r="AL102" s="127">
        <f t="shared" si="132"/>
        <v>44340.225359999997</v>
      </c>
      <c r="AM102" s="127">
        <f t="shared" si="132"/>
        <v>0</v>
      </c>
      <c r="AN102" s="127">
        <f t="shared" si="132"/>
        <v>0</v>
      </c>
      <c r="AO102" s="127">
        <f t="shared" si="132"/>
        <v>56370.519039999999</v>
      </c>
      <c r="AP102" s="127">
        <f t="shared" si="132"/>
        <v>0</v>
      </c>
      <c r="AQ102" s="127">
        <f t="shared" si="132"/>
        <v>0</v>
      </c>
      <c r="AR102" s="321"/>
    </row>
    <row r="103" spans="1:44" ht="31.5">
      <c r="A103" s="311"/>
      <c r="B103" s="317"/>
      <c r="C103" s="318"/>
      <c r="D103" s="150" t="s">
        <v>37</v>
      </c>
      <c r="E103" s="216">
        <f t="shared" ref="E103:F105" si="133">H103+K103+N103+Q103+T103+W103+Z103+AC103+AF103+AI103+AL103+AO103</f>
        <v>0</v>
      </c>
      <c r="F103" s="216">
        <f t="shared" si="133"/>
        <v>0</v>
      </c>
      <c r="G103" s="127" t="e">
        <f t="shared" ref="G103:G105" si="134">F103/E103*100</f>
        <v>#DIV/0!</v>
      </c>
      <c r="H103" s="123">
        <f>H87+H95+H83</f>
        <v>0</v>
      </c>
      <c r="I103" s="123">
        <f t="shared" ref="I103:AQ103" si="135">I87+I95+I83</f>
        <v>0</v>
      </c>
      <c r="J103" s="123">
        <f t="shared" si="135"/>
        <v>0</v>
      </c>
      <c r="K103" s="123">
        <f t="shared" si="135"/>
        <v>0</v>
      </c>
      <c r="L103" s="123">
        <f t="shared" si="135"/>
        <v>0</v>
      </c>
      <c r="M103" s="123">
        <f t="shared" si="135"/>
        <v>0</v>
      </c>
      <c r="N103" s="123">
        <f t="shared" si="135"/>
        <v>0</v>
      </c>
      <c r="O103" s="123">
        <f t="shared" si="135"/>
        <v>0</v>
      </c>
      <c r="P103" s="123">
        <f t="shared" si="135"/>
        <v>0</v>
      </c>
      <c r="Q103" s="123">
        <f t="shared" si="135"/>
        <v>0</v>
      </c>
      <c r="R103" s="123">
        <f t="shared" si="135"/>
        <v>0</v>
      </c>
      <c r="S103" s="123">
        <f t="shared" si="135"/>
        <v>0</v>
      </c>
      <c r="T103" s="123">
        <f t="shared" si="135"/>
        <v>0</v>
      </c>
      <c r="U103" s="123">
        <f t="shared" si="135"/>
        <v>0</v>
      </c>
      <c r="V103" s="123">
        <f t="shared" si="135"/>
        <v>0</v>
      </c>
      <c r="W103" s="123">
        <f t="shared" si="135"/>
        <v>0</v>
      </c>
      <c r="X103" s="123">
        <f t="shared" si="135"/>
        <v>0</v>
      </c>
      <c r="Y103" s="123">
        <f t="shared" si="135"/>
        <v>0</v>
      </c>
      <c r="Z103" s="123">
        <f t="shared" si="135"/>
        <v>0</v>
      </c>
      <c r="AA103" s="123">
        <f t="shared" si="135"/>
        <v>0</v>
      </c>
      <c r="AB103" s="123">
        <f t="shared" si="135"/>
        <v>0</v>
      </c>
      <c r="AC103" s="123">
        <f t="shared" si="135"/>
        <v>0</v>
      </c>
      <c r="AD103" s="123">
        <f t="shared" si="135"/>
        <v>0</v>
      </c>
      <c r="AE103" s="123">
        <f t="shared" si="135"/>
        <v>0</v>
      </c>
      <c r="AF103" s="123">
        <f t="shared" si="135"/>
        <v>0</v>
      </c>
      <c r="AG103" s="123">
        <f t="shared" si="135"/>
        <v>0</v>
      </c>
      <c r="AH103" s="123">
        <f t="shared" si="135"/>
        <v>0</v>
      </c>
      <c r="AI103" s="123">
        <f t="shared" si="135"/>
        <v>0</v>
      </c>
      <c r="AJ103" s="123">
        <f t="shared" si="135"/>
        <v>0</v>
      </c>
      <c r="AK103" s="123">
        <f t="shared" si="135"/>
        <v>0</v>
      </c>
      <c r="AL103" s="123">
        <f t="shared" si="135"/>
        <v>0</v>
      </c>
      <c r="AM103" s="123">
        <f t="shared" si="135"/>
        <v>0</v>
      </c>
      <c r="AN103" s="123">
        <f t="shared" si="135"/>
        <v>0</v>
      </c>
      <c r="AO103" s="123">
        <f t="shared" si="135"/>
        <v>0</v>
      </c>
      <c r="AP103" s="123">
        <f t="shared" si="135"/>
        <v>0</v>
      </c>
      <c r="AQ103" s="123">
        <f t="shared" si="135"/>
        <v>0</v>
      </c>
      <c r="AR103" s="322"/>
    </row>
    <row r="104" spans="1:44" ht="33" customHeight="1">
      <c r="A104" s="311"/>
      <c r="B104" s="317"/>
      <c r="C104" s="318"/>
      <c r="D104" s="150" t="s">
        <v>2</v>
      </c>
      <c r="E104" s="216">
        <f>AO104+AL104+AI104+W104</f>
        <v>150025.89995999998</v>
      </c>
      <c r="F104" s="216">
        <f t="shared" si="133"/>
        <v>0</v>
      </c>
      <c r="G104" s="127">
        <f t="shared" si="134"/>
        <v>0</v>
      </c>
      <c r="H104" s="123">
        <f t="shared" ref="H104:AQ104" si="136">H88+H96+H84</f>
        <v>0</v>
      </c>
      <c r="I104" s="123">
        <f t="shared" si="136"/>
        <v>0</v>
      </c>
      <c r="J104" s="123">
        <f t="shared" si="136"/>
        <v>0</v>
      </c>
      <c r="K104" s="123">
        <f t="shared" si="136"/>
        <v>0</v>
      </c>
      <c r="L104" s="123">
        <f t="shared" si="136"/>
        <v>0</v>
      </c>
      <c r="M104" s="123">
        <f t="shared" si="136"/>
        <v>0</v>
      </c>
      <c r="N104" s="123">
        <f t="shared" si="136"/>
        <v>0</v>
      </c>
      <c r="O104" s="123">
        <f t="shared" si="136"/>
        <v>0</v>
      </c>
      <c r="P104" s="123">
        <f t="shared" si="136"/>
        <v>0</v>
      </c>
      <c r="Q104" s="123">
        <f t="shared" si="136"/>
        <v>0</v>
      </c>
      <c r="R104" s="123">
        <f t="shared" si="136"/>
        <v>0</v>
      </c>
      <c r="S104" s="123">
        <f t="shared" si="136"/>
        <v>0</v>
      </c>
      <c r="T104" s="123">
        <f t="shared" si="136"/>
        <v>0</v>
      </c>
      <c r="U104" s="123">
        <f t="shared" si="136"/>
        <v>0</v>
      </c>
      <c r="V104" s="123">
        <f t="shared" si="136"/>
        <v>0</v>
      </c>
      <c r="W104" s="123">
        <f t="shared" si="136"/>
        <v>31637.497500000001</v>
      </c>
      <c r="X104" s="123">
        <f t="shared" si="136"/>
        <v>0</v>
      </c>
      <c r="Y104" s="123">
        <f t="shared" si="136"/>
        <v>0</v>
      </c>
      <c r="Z104" s="123">
        <f t="shared" si="136"/>
        <v>0</v>
      </c>
      <c r="AA104" s="123">
        <f t="shared" si="136"/>
        <v>0</v>
      </c>
      <c r="AB104" s="123">
        <f t="shared" si="136"/>
        <v>0</v>
      </c>
      <c r="AC104" s="123">
        <f t="shared" si="136"/>
        <v>0</v>
      </c>
      <c r="AD104" s="123">
        <f t="shared" si="136"/>
        <v>0</v>
      </c>
      <c r="AE104" s="123">
        <f t="shared" si="136"/>
        <v>0</v>
      </c>
      <c r="AF104" s="123">
        <f t="shared" si="136"/>
        <v>0</v>
      </c>
      <c r="AG104" s="123">
        <f t="shared" si="136"/>
        <v>0</v>
      </c>
      <c r="AH104" s="123">
        <f t="shared" si="136"/>
        <v>0</v>
      </c>
      <c r="AI104" s="123">
        <f t="shared" si="136"/>
        <v>39462.800539999997</v>
      </c>
      <c r="AJ104" s="123">
        <f t="shared" si="136"/>
        <v>0</v>
      </c>
      <c r="AK104" s="123">
        <f t="shared" si="136"/>
        <v>0</v>
      </c>
      <c r="AL104" s="123">
        <f t="shared" si="136"/>
        <v>39462.800539999997</v>
      </c>
      <c r="AM104" s="123">
        <f t="shared" si="136"/>
        <v>0</v>
      </c>
      <c r="AN104" s="123">
        <f t="shared" si="136"/>
        <v>0</v>
      </c>
      <c r="AO104" s="123">
        <f t="shared" si="136"/>
        <v>39462.801379999997</v>
      </c>
      <c r="AP104" s="123">
        <f t="shared" si="136"/>
        <v>0</v>
      </c>
      <c r="AQ104" s="123">
        <f t="shared" si="136"/>
        <v>0</v>
      </c>
      <c r="AR104" s="322"/>
    </row>
    <row r="105" spans="1:44" ht="21" customHeight="1">
      <c r="A105" s="311"/>
      <c r="B105" s="319"/>
      <c r="C105" s="320"/>
      <c r="D105" s="152" t="s">
        <v>43</v>
      </c>
      <c r="E105" s="216">
        <f>AO105+AL105+AI105+W105</f>
        <v>30572.819800000001</v>
      </c>
      <c r="F105" s="216">
        <f t="shared" si="133"/>
        <v>0</v>
      </c>
      <c r="G105" s="127">
        <f t="shared" si="134"/>
        <v>0</v>
      </c>
      <c r="H105" s="123">
        <f t="shared" ref="H105:AQ105" si="137">H89+H97+H85</f>
        <v>0</v>
      </c>
      <c r="I105" s="123">
        <f t="shared" si="137"/>
        <v>0</v>
      </c>
      <c r="J105" s="123">
        <f t="shared" si="137"/>
        <v>0</v>
      </c>
      <c r="K105" s="123">
        <f t="shared" si="137"/>
        <v>0</v>
      </c>
      <c r="L105" s="123">
        <f t="shared" si="137"/>
        <v>0</v>
      </c>
      <c r="M105" s="123">
        <f t="shared" si="137"/>
        <v>0</v>
      </c>
      <c r="N105" s="123">
        <f t="shared" si="137"/>
        <v>0</v>
      </c>
      <c r="O105" s="123">
        <f t="shared" si="137"/>
        <v>0</v>
      </c>
      <c r="P105" s="123">
        <f t="shared" si="137"/>
        <v>0</v>
      </c>
      <c r="Q105" s="123">
        <f t="shared" si="137"/>
        <v>0</v>
      </c>
      <c r="R105" s="123">
        <f t="shared" si="137"/>
        <v>0</v>
      </c>
      <c r="S105" s="123">
        <f t="shared" si="137"/>
        <v>0</v>
      </c>
      <c r="T105" s="123">
        <f t="shared" si="137"/>
        <v>0</v>
      </c>
      <c r="U105" s="123">
        <f t="shared" si="137"/>
        <v>0</v>
      </c>
      <c r="V105" s="123">
        <f t="shared" si="137"/>
        <v>0</v>
      </c>
      <c r="W105" s="123">
        <f t="shared" si="137"/>
        <v>3910.2525000000001</v>
      </c>
      <c r="X105" s="123">
        <f t="shared" si="137"/>
        <v>0</v>
      </c>
      <c r="Y105" s="123">
        <f t="shared" si="137"/>
        <v>0</v>
      </c>
      <c r="Z105" s="123">
        <f t="shared" si="137"/>
        <v>0</v>
      </c>
      <c r="AA105" s="123">
        <f t="shared" si="137"/>
        <v>0</v>
      </c>
      <c r="AB105" s="123">
        <f t="shared" si="137"/>
        <v>0</v>
      </c>
      <c r="AC105" s="123">
        <f t="shared" si="137"/>
        <v>0</v>
      </c>
      <c r="AD105" s="123">
        <f t="shared" si="137"/>
        <v>0</v>
      </c>
      <c r="AE105" s="123">
        <f t="shared" si="137"/>
        <v>0</v>
      </c>
      <c r="AF105" s="123">
        <f t="shared" si="137"/>
        <v>0</v>
      </c>
      <c r="AG105" s="123">
        <f t="shared" si="137"/>
        <v>0</v>
      </c>
      <c r="AH105" s="123">
        <f t="shared" si="137"/>
        <v>0</v>
      </c>
      <c r="AI105" s="123">
        <f t="shared" si="137"/>
        <v>4877.4248200000002</v>
      </c>
      <c r="AJ105" s="123">
        <f t="shared" si="137"/>
        <v>0</v>
      </c>
      <c r="AK105" s="123">
        <f t="shared" si="137"/>
        <v>0</v>
      </c>
      <c r="AL105" s="123">
        <f t="shared" si="137"/>
        <v>4877.4248200000002</v>
      </c>
      <c r="AM105" s="123">
        <f t="shared" si="137"/>
        <v>0</v>
      </c>
      <c r="AN105" s="123">
        <f t="shared" si="137"/>
        <v>0</v>
      </c>
      <c r="AO105" s="123">
        <f t="shared" si="137"/>
        <v>16907.717660000002</v>
      </c>
      <c r="AP105" s="123">
        <f t="shared" si="137"/>
        <v>0</v>
      </c>
      <c r="AQ105" s="123">
        <f t="shared" si="137"/>
        <v>0</v>
      </c>
      <c r="AR105" s="322"/>
    </row>
    <row r="106" spans="1:44" ht="21" customHeight="1">
      <c r="A106" s="323" t="s">
        <v>365</v>
      </c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5"/>
    </row>
    <row r="107" spans="1:44" ht="18.75" customHeight="1">
      <c r="A107" s="305" t="s">
        <v>336</v>
      </c>
      <c r="B107" s="306" t="s">
        <v>332</v>
      </c>
      <c r="C107" s="306" t="s">
        <v>331</v>
      </c>
      <c r="D107" s="132" t="s">
        <v>41</v>
      </c>
      <c r="E107" s="215">
        <f>SUM(E108:E110)</f>
        <v>2930.4613799999997</v>
      </c>
      <c r="F107" s="215">
        <f>SUM(F108:F110)</f>
        <v>1622.7301299999999</v>
      </c>
      <c r="G107" s="127">
        <f>F107/E107*100</f>
        <v>55.374561189405611</v>
      </c>
      <c r="H107" s="127">
        <f t="shared" ref="H107" si="138">SUM(H108:H110)</f>
        <v>0</v>
      </c>
      <c r="I107" s="127">
        <f t="shared" ref="I107" si="139">SUM(I108:I110)</f>
        <v>0</v>
      </c>
      <c r="J107" s="127">
        <f t="shared" ref="J107" si="140">SUM(J108:J110)</f>
        <v>0</v>
      </c>
      <c r="K107" s="127">
        <f t="shared" ref="K107" si="141">SUM(K108:K110)</f>
        <v>1598.7301299999999</v>
      </c>
      <c r="L107" s="127">
        <f t="shared" ref="L107" si="142">SUM(L108:L110)</f>
        <v>1598.7301299999999</v>
      </c>
      <c r="M107" s="127">
        <f t="shared" ref="M107" si="143">SUM(M108:M110)</f>
        <v>0</v>
      </c>
      <c r="N107" s="127">
        <f t="shared" ref="N107" si="144">SUM(N108:N110)</f>
        <v>24</v>
      </c>
      <c r="O107" s="127">
        <f t="shared" ref="O107" si="145">SUM(O108:O110)</f>
        <v>24</v>
      </c>
      <c r="P107" s="127">
        <f t="shared" ref="P107" si="146">SUM(P108:P110)</f>
        <v>1</v>
      </c>
      <c r="Q107" s="127">
        <f t="shared" ref="Q107" si="147">SUM(Q108:Q110)</f>
        <v>0</v>
      </c>
      <c r="R107" s="127">
        <f t="shared" ref="R107" si="148">SUM(R108:R110)</f>
        <v>0</v>
      </c>
      <c r="S107" s="127">
        <f t="shared" ref="S107" si="149">SUM(S108:S110)</f>
        <v>0</v>
      </c>
      <c r="T107" s="127">
        <f t="shared" ref="T107" si="150">SUM(T108:T110)</f>
        <v>1141.4808699999999</v>
      </c>
      <c r="U107" s="127">
        <f t="shared" ref="U107" si="151">SUM(U108:U110)</f>
        <v>0</v>
      </c>
      <c r="V107" s="127">
        <f t="shared" ref="V107" si="152">SUM(V108:V110)</f>
        <v>0</v>
      </c>
      <c r="W107" s="127">
        <f t="shared" ref="W107" si="153">SUM(W108:W110)</f>
        <v>0</v>
      </c>
      <c r="X107" s="127">
        <f t="shared" ref="X107" si="154">SUM(X108:X110)</f>
        <v>0</v>
      </c>
      <c r="Y107" s="127">
        <f t="shared" ref="Y107" si="155">SUM(Y108:Y110)</f>
        <v>0</v>
      </c>
      <c r="Z107" s="127">
        <f t="shared" ref="Z107" si="156">SUM(Z108:Z110)</f>
        <v>0</v>
      </c>
      <c r="AA107" s="127">
        <f t="shared" ref="AA107" si="157">SUM(AA108:AA110)</f>
        <v>0</v>
      </c>
      <c r="AB107" s="127">
        <f t="shared" ref="AB107" si="158">SUM(AB108:AB110)</f>
        <v>0</v>
      </c>
      <c r="AC107" s="127">
        <f t="shared" ref="AC107" si="159">SUM(AC108:AC110)</f>
        <v>0</v>
      </c>
      <c r="AD107" s="127">
        <f t="shared" ref="AD107" si="160">SUM(AD108:AD110)</f>
        <v>0</v>
      </c>
      <c r="AE107" s="127">
        <f t="shared" ref="AE107" si="161">SUM(AE108:AE110)</f>
        <v>0</v>
      </c>
      <c r="AF107" s="127">
        <f t="shared" ref="AF107" si="162">SUM(AF108:AF110)</f>
        <v>0</v>
      </c>
      <c r="AG107" s="127">
        <f t="shared" ref="AG107" si="163">SUM(AG108:AG110)</f>
        <v>0</v>
      </c>
      <c r="AH107" s="127">
        <f t="shared" ref="AH107" si="164">SUM(AH108:AH110)</f>
        <v>0</v>
      </c>
      <c r="AI107" s="127">
        <f t="shared" ref="AI107" si="165">SUM(AI108:AI110)</f>
        <v>0</v>
      </c>
      <c r="AJ107" s="127">
        <f t="shared" ref="AJ107" si="166">SUM(AJ108:AJ110)</f>
        <v>0</v>
      </c>
      <c r="AK107" s="127">
        <f t="shared" ref="AK107" si="167">SUM(AK108:AK110)</f>
        <v>0</v>
      </c>
      <c r="AL107" s="127">
        <f t="shared" ref="AL107" si="168">SUM(AL108:AL110)</f>
        <v>0</v>
      </c>
      <c r="AM107" s="127">
        <f t="shared" ref="AM107" si="169">SUM(AM108:AM110)</f>
        <v>0</v>
      </c>
      <c r="AN107" s="127">
        <f t="shared" ref="AN107" si="170">SUM(AN108:AN110)</f>
        <v>0</v>
      </c>
      <c r="AO107" s="127">
        <f t="shared" ref="AO107" si="171">SUM(AO108:AO110)</f>
        <v>166.25038000000001</v>
      </c>
      <c r="AP107" s="127">
        <f t="shared" ref="AP107" si="172">SUM(AP108:AP110)</f>
        <v>0</v>
      </c>
      <c r="AQ107" s="127">
        <f t="shared" ref="AQ107" si="173">SUM(AQ108:AQ110)</f>
        <v>0</v>
      </c>
      <c r="AR107" s="308"/>
    </row>
    <row r="108" spans="1:44" ht="31.5">
      <c r="A108" s="305"/>
      <c r="B108" s="306"/>
      <c r="C108" s="306"/>
      <c r="D108" s="150" t="s">
        <v>37</v>
      </c>
      <c r="E108" s="216">
        <f t="shared" ref="E108:F110" si="174">H108+K108+N108+Q108+T108+W108+Z108+AC108+AF108+AI108+AL108+AO108</f>
        <v>204</v>
      </c>
      <c r="F108" s="216">
        <f t="shared" si="174"/>
        <v>119.01425999999999</v>
      </c>
      <c r="G108" s="127">
        <f t="shared" ref="G108:G110" si="175">F108/E108*100</f>
        <v>58.340323529411762</v>
      </c>
      <c r="H108" s="123">
        <f t="shared" ref="H108:AQ108" si="176">H112+H116</f>
        <v>0</v>
      </c>
      <c r="I108" s="123">
        <f t="shared" si="176"/>
        <v>0</v>
      </c>
      <c r="J108" s="123">
        <f t="shared" si="176"/>
        <v>0</v>
      </c>
      <c r="K108" s="123">
        <f t="shared" si="176"/>
        <v>119.01425999999999</v>
      </c>
      <c r="L108" s="123">
        <f t="shared" si="176"/>
        <v>119.01425999999999</v>
      </c>
      <c r="M108" s="123">
        <f t="shared" si="176"/>
        <v>0</v>
      </c>
      <c r="N108" s="123">
        <f t="shared" si="176"/>
        <v>0</v>
      </c>
      <c r="O108" s="123">
        <f t="shared" si="176"/>
        <v>0</v>
      </c>
      <c r="P108" s="123">
        <f t="shared" si="176"/>
        <v>0</v>
      </c>
      <c r="Q108" s="123">
        <f t="shared" si="176"/>
        <v>0</v>
      </c>
      <c r="R108" s="123">
        <f t="shared" si="176"/>
        <v>0</v>
      </c>
      <c r="S108" s="123">
        <f t="shared" si="176"/>
        <v>0</v>
      </c>
      <c r="T108" s="123">
        <f t="shared" si="176"/>
        <v>84.985740000000007</v>
      </c>
      <c r="U108" s="123">
        <f t="shared" si="176"/>
        <v>0</v>
      </c>
      <c r="V108" s="123">
        <f t="shared" si="176"/>
        <v>0</v>
      </c>
      <c r="W108" s="123">
        <f t="shared" si="176"/>
        <v>0</v>
      </c>
      <c r="X108" s="123">
        <f t="shared" si="176"/>
        <v>0</v>
      </c>
      <c r="Y108" s="123">
        <f t="shared" si="176"/>
        <v>0</v>
      </c>
      <c r="Z108" s="123">
        <f t="shared" si="176"/>
        <v>0</v>
      </c>
      <c r="AA108" s="123">
        <f t="shared" si="176"/>
        <v>0</v>
      </c>
      <c r="AB108" s="123">
        <f t="shared" si="176"/>
        <v>0</v>
      </c>
      <c r="AC108" s="123">
        <f t="shared" si="176"/>
        <v>0</v>
      </c>
      <c r="AD108" s="123">
        <f t="shared" si="176"/>
        <v>0</v>
      </c>
      <c r="AE108" s="123">
        <f t="shared" si="176"/>
        <v>0</v>
      </c>
      <c r="AF108" s="123">
        <f t="shared" si="176"/>
        <v>0</v>
      </c>
      <c r="AG108" s="123">
        <f t="shared" si="176"/>
        <v>0</v>
      </c>
      <c r="AH108" s="123">
        <f t="shared" si="176"/>
        <v>0</v>
      </c>
      <c r="AI108" s="123">
        <f t="shared" si="176"/>
        <v>0</v>
      </c>
      <c r="AJ108" s="123">
        <f t="shared" si="176"/>
        <v>0</v>
      </c>
      <c r="AK108" s="123">
        <f t="shared" si="176"/>
        <v>0</v>
      </c>
      <c r="AL108" s="123">
        <f t="shared" si="176"/>
        <v>0</v>
      </c>
      <c r="AM108" s="123">
        <f t="shared" si="176"/>
        <v>0</v>
      </c>
      <c r="AN108" s="123">
        <f t="shared" si="176"/>
        <v>0</v>
      </c>
      <c r="AO108" s="123">
        <f t="shared" si="176"/>
        <v>0</v>
      </c>
      <c r="AP108" s="123">
        <f t="shared" si="176"/>
        <v>0</v>
      </c>
      <c r="AQ108" s="123">
        <f t="shared" si="176"/>
        <v>0</v>
      </c>
      <c r="AR108" s="309"/>
    </row>
    <row r="109" spans="1:44" ht="46.5" customHeight="1">
      <c r="A109" s="305"/>
      <c r="B109" s="306"/>
      <c r="C109" s="306"/>
      <c r="D109" s="150" t="s">
        <v>2</v>
      </c>
      <c r="E109" s="216">
        <f t="shared" si="174"/>
        <v>2423.1999999999998</v>
      </c>
      <c r="F109" s="216">
        <f t="shared" si="174"/>
        <v>1423.7791</v>
      </c>
      <c r="G109" s="127">
        <f t="shared" si="175"/>
        <v>58.756153020798948</v>
      </c>
      <c r="H109" s="123">
        <f t="shared" ref="H109:AQ109" si="177">H113+H117</f>
        <v>0</v>
      </c>
      <c r="I109" s="123">
        <f t="shared" si="177"/>
        <v>0</v>
      </c>
      <c r="J109" s="123">
        <f t="shared" si="177"/>
        <v>0</v>
      </c>
      <c r="K109" s="123">
        <f t="shared" si="177"/>
        <v>1399.7791</v>
      </c>
      <c r="L109" s="123">
        <f t="shared" si="177"/>
        <v>1399.7791</v>
      </c>
      <c r="M109" s="123">
        <f t="shared" si="177"/>
        <v>0</v>
      </c>
      <c r="N109" s="123">
        <f t="shared" si="177"/>
        <v>24</v>
      </c>
      <c r="O109" s="123">
        <f t="shared" si="177"/>
        <v>24</v>
      </c>
      <c r="P109" s="123">
        <f t="shared" si="177"/>
        <v>1</v>
      </c>
      <c r="Q109" s="123">
        <f t="shared" si="177"/>
        <v>0</v>
      </c>
      <c r="R109" s="123">
        <f t="shared" si="177"/>
        <v>0</v>
      </c>
      <c r="S109" s="123">
        <f t="shared" si="177"/>
        <v>0</v>
      </c>
      <c r="T109" s="123">
        <f t="shared" si="177"/>
        <v>999.42089999999985</v>
      </c>
      <c r="U109" s="123">
        <f t="shared" si="177"/>
        <v>0</v>
      </c>
      <c r="V109" s="123">
        <f t="shared" si="177"/>
        <v>0</v>
      </c>
      <c r="W109" s="123">
        <f t="shared" si="177"/>
        <v>0</v>
      </c>
      <c r="X109" s="123">
        <f t="shared" si="177"/>
        <v>0</v>
      </c>
      <c r="Y109" s="123">
        <f t="shared" si="177"/>
        <v>0</v>
      </c>
      <c r="Z109" s="123">
        <f t="shared" si="177"/>
        <v>0</v>
      </c>
      <c r="AA109" s="123">
        <f t="shared" si="177"/>
        <v>0</v>
      </c>
      <c r="AB109" s="123">
        <f t="shared" si="177"/>
        <v>0</v>
      </c>
      <c r="AC109" s="123">
        <f t="shared" si="177"/>
        <v>0</v>
      </c>
      <c r="AD109" s="123">
        <f t="shared" si="177"/>
        <v>0</v>
      </c>
      <c r="AE109" s="123">
        <f t="shared" si="177"/>
        <v>0</v>
      </c>
      <c r="AF109" s="123">
        <f t="shared" si="177"/>
        <v>0</v>
      </c>
      <c r="AG109" s="123">
        <f t="shared" si="177"/>
        <v>0</v>
      </c>
      <c r="AH109" s="123">
        <f t="shared" si="177"/>
        <v>0</v>
      </c>
      <c r="AI109" s="123">
        <f t="shared" si="177"/>
        <v>0</v>
      </c>
      <c r="AJ109" s="123">
        <f t="shared" si="177"/>
        <v>0</v>
      </c>
      <c r="AK109" s="123">
        <f t="shared" si="177"/>
        <v>0</v>
      </c>
      <c r="AL109" s="123">
        <f t="shared" si="177"/>
        <v>0</v>
      </c>
      <c r="AM109" s="123">
        <f t="shared" si="177"/>
        <v>0</v>
      </c>
      <c r="AN109" s="123">
        <f t="shared" si="177"/>
        <v>0</v>
      </c>
      <c r="AO109" s="123">
        <f t="shared" si="177"/>
        <v>0</v>
      </c>
      <c r="AP109" s="123">
        <f t="shared" si="177"/>
        <v>0</v>
      </c>
      <c r="AQ109" s="123">
        <f t="shared" si="177"/>
        <v>0</v>
      </c>
      <c r="AR109" s="309"/>
    </row>
    <row r="110" spans="1:44" ht="27.2" customHeight="1">
      <c r="A110" s="305"/>
      <c r="B110" s="306"/>
      <c r="C110" s="306"/>
      <c r="D110" s="151" t="s">
        <v>43</v>
      </c>
      <c r="E110" s="216">
        <f t="shared" si="174"/>
        <v>303.26138000000003</v>
      </c>
      <c r="F110" s="216">
        <f t="shared" si="174"/>
        <v>79.936769999999996</v>
      </c>
      <c r="G110" s="127">
        <f t="shared" si="175"/>
        <v>26.35903391325331</v>
      </c>
      <c r="H110" s="123">
        <f t="shared" ref="H110:AQ110" si="178">H114+H118</f>
        <v>0</v>
      </c>
      <c r="I110" s="123">
        <f t="shared" si="178"/>
        <v>0</v>
      </c>
      <c r="J110" s="123">
        <f t="shared" si="178"/>
        <v>0</v>
      </c>
      <c r="K110" s="123">
        <f t="shared" si="178"/>
        <v>79.936769999999996</v>
      </c>
      <c r="L110" s="123">
        <f t="shared" si="178"/>
        <v>79.936769999999996</v>
      </c>
      <c r="M110" s="123">
        <f t="shared" si="178"/>
        <v>0</v>
      </c>
      <c r="N110" s="123">
        <f t="shared" si="178"/>
        <v>0</v>
      </c>
      <c r="O110" s="123">
        <f t="shared" si="178"/>
        <v>0</v>
      </c>
      <c r="P110" s="123">
        <f t="shared" si="178"/>
        <v>0</v>
      </c>
      <c r="Q110" s="123">
        <f t="shared" si="178"/>
        <v>0</v>
      </c>
      <c r="R110" s="123">
        <f t="shared" si="178"/>
        <v>0</v>
      </c>
      <c r="S110" s="123">
        <f t="shared" si="178"/>
        <v>0</v>
      </c>
      <c r="T110" s="123">
        <f t="shared" si="178"/>
        <v>57.07423</v>
      </c>
      <c r="U110" s="123">
        <f t="shared" si="178"/>
        <v>0</v>
      </c>
      <c r="V110" s="123">
        <f t="shared" si="178"/>
        <v>0</v>
      </c>
      <c r="W110" s="123">
        <f t="shared" si="178"/>
        <v>0</v>
      </c>
      <c r="X110" s="123">
        <f t="shared" si="178"/>
        <v>0</v>
      </c>
      <c r="Y110" s="123">
        <f t="shared" si="178"/>
        <v>0</v>
      </c>
      <c r="Z110" s="123">
        <f t="shared" si="178"/>
        <v>0</v>
      </c>
      <c r="AA110" s="123">
        <f t="shared" si="178"/>
        <v>0</v>
      </c>
      <c r="AB110" s="123">
        <f t="shared" si="178"/>
        <v>0</v>
      </c>
      <c r="AC110" s="123">
        <f t="shared" si="178"/>
        <v>0</v>
      </c>
      <c r="AD110" s="123">
        <f t="shared" si="178"/>
        <v>0</v>
      </c>
      <c r="AE110" s="123">
        <f t="shared" si="178"/>
        <v>0</v>
      </c>
      <c r="AF110" s="123">
        <f t="shared" si="178"/>
        <v>0</v>
      </c>
      <c r="AG110" s="123">
        <f t="shared" si="178"/>
        <v>0</v>
      </c>
      <c r="AH110" s="123">
        <f t="shared" si="178"/>
        <v>0</v>
      </c>
      <c r="AI110" s="123">
        <f t="shared" si="178"/>
        <v>0</v>
      </c>
      <c r="AJ110" s="123">
        <f t="shared" si="178"/>
        <v>0</v>
      </c>
      <c r="AK110" s="123">
        <f t="shared" si="178"/>
        <v>0</v>
      </c>
      <c r="AL110" s="123">
        <f t="shared" si="178"/>
        <v>0</v>
      </c>
      <c r="AM110" s="123">
        <f t="shared" si="178"/>
        <v>0</v>
      </c>
      <c r="AN110" s="123">
        <f t="shared" si="178"/>
        <v>0</v>
      </c>
      <c r="AO110" s="123">
        <f t="shared" si="178"/>
        <v>166.25038000000001</v>
      </c>
      <c r="AP110" s="123">
        <f t="shared" si="178"/>
        <v>0</v>
      </c>
      <c r="AQ110" s="123">
        <f t="shared" si="178"/>
        <v>0</v>
      </c>
      <c r="AR110" s="309"/>
    </row>
    <row r="111" spans="1:44" ht="18.75" customHeight="1">
      <c r="A111" s="305" t="s">
        <v>337</v>
      </c>
      <c r="B111" s="306" t="s">
        <v>333</v>
      </c>
      <c r="C111" s="306" t="s">
        <v>331</v>
      </c>
      <c r="D111" s="132" t="s">
        <v>41</v>
      </c>
      <c r="E111" s="215">
        <f>SUM(E112:E114)</f>
        <v>24</v>
      </c>
      <c r="F111" s="215">
        <f>SUM(F112:F114)</f>
        <v>24</v>
      </c>
      <c r="G111" s="127">
        <f>F111/E111*100</f>
        <v>100</v>
      </c>
      <c r="H111" s="127">
        <f>SUM(H112:H114)</f>
        <v>0</v>
      </c>
      <c r="I111" s="127">
        <f t="shared" ref="I111:AQ111" si="179">SUM(I112:I114)</f>
        <v>0</v>
      </c>
      <c r="J111" s="127">
        <f t="shared" si="179"/>
        <v>0</v>
      </c>
      <c r="K111" s="127">
        <f t="shared" si="179"/>
        <v>0</v>
      </c>
      <c r="L111" s="127">
        <f t="shared" si="179"/>
        <v>0</v>
      </c>
      <c r="M111" s="127">
        <f t="shared" si="179"/>
        <v>0</v>
      </c>
      <c r="N111" s="127">
        <f t="shared" si="179"/>
        <v>24</v>
      </c>
      <c r="O111" s="127">
        <f t="shared" si="179"/>
        <v>24</v>
      </c>
      <c r="P111" s="262">
        <f>O111/N111</f>
        <v>1</v>
      </c>
      <c r="Q111" s="127">
        <f t="shared" si="179"/>
        <v>0</v>
      </c>
      <c r="R111" s="127">
        <f t="shared" si="179"/>
        <v>0</v>
      </c>
      <c r="S111" s="127">
        <f t="shared" si="179"/>
        <v>0</v>
      </c>
      <c r="T111" s="127">
        <f t="shared" si="179"/>
        <v>0</v>
      </c>
      <c r="U111" s="127">
        <f t="shared" si="179"/>
        <v>0</v>
      </c>
      <c r="V111" s="127">
        <f t="shared" si="179"/>
        <v>0</v>
      </c>
      <c r="W111" s="127">
        <f t="shared" si="179"/>
        <v>0</v>
      </c>
      <c r="X111" s="127">
        <f t="shared" si="179"/>
        <v>0</v>
      </c>
      <c r="Y111" s="127">
        <f t="shared" si="179"/>
        <v>0</v>
      </c>
      <c r="Z111" s="127">
        <f t="shared" si="179"/>
        <v>0</v>
      </c>
      <c r="AA111" s="127">
        <f t="shared" si="179"/>
        <v>0</v>
      </c>
      <c r="AB111" s="127">
        <f t="shared" si="179"/>
        <v>0</v>
      </c>
      <c r="AC111" s="127">
        <f t="shared" si="179"/>
        <v>0</v>
      </c>
      <c r="AD111" s="127">
        <f t="shared" si="179"/>
        <v>0</v>
      </c>
      <c r="AE111" s="127">
        <f t="shared" si="179"/>
        <v>0</v>
      </c>
      <c r="AF111" s="127">
        <f t="shared" ref="AF111" si="180">SUM(AF112:AF114)</f>
        <v>0</v>
      </c>
      <c r="AG111" s="127">
        <f t="shared" si="179"/>
        <v>0</v>
      </c>
      <c r="AH111" s="127">
        <f t="shared" si="179"/>
        <v>0</v>
      </c>
      <c r="AI111" s="127">
        <f t="shared" si="179"/>
        <v>0</v>
      </c>
      <c r="AJ111" s="127">
        <f t="shared" si="179"/>
        <v>0</v>
      </c>
      <c r="AK111" s="127">
        <f t="shared" si="179"/>
        <v>0</v>
      </c>
      <c r="AL111" s="127">
        <f t="shared" si="179"/>
        <v>0</v>
      </c>
      <c r="AM111" s="127">
        <f t="shared" si="179"/>
        <v>0</v>
      </c>
      <c r="AN111" s="127">
        <f t="shared" si="179"/>
        <v>0</v>
      </c>
      <c r="AO111" s="127">
        <f t="shared" si="179"/>
        <v>0</v>
      </c>
      <c r="AP111" s="127">
        <f t="shared" si="179"/>
        <v>0</v>
      </c>
      <c r="AQ111" s="127">
        <f t="shared" si="179"/>
        <v>0</v>
      </c>
      <c r="AR111" s="308"/>
    </row>
    <row r="112" spans="1:44" ht="31.5">
      <c r="A112" s="305"/>
      <c r="B112" s="306"/>
      <c r="C112" s="306"/>
      <c r="D112" s="150" t="s">
        <v>37</v>
      </c>
      <c r="E112" s="216">
        <f t="shared" ref="E112:F114" si="181">H112+K112+N112+Q112+T112+W112+Z112+AC112+AF112+AI112+AL112+AO112</f>
        <v>0</v>
      </c>
      <c r="F112" s="216">
        <f t="shared" si="181"/>
        <v>0</v>
      </c>
      <c r="G112" s="127" t="e">
        <f t="shared" ref="G112:G114" si="182">F112/E112*100</f>
        <v>#DIV/0!</v>
      </c>
      <c r="H112" s="123"/>
      <c r="I112" s="123"/>
      <c r="J112" s="131"/>
      <c r="K112" s="123"/>
      <c r="L112" s="123"/>
      <c r="M112" s="131"/>
      <c r="N112" s="123"/>
      <c r="O112" s="123"/>
      <c r="P112" s="131"/>
      <c r="Q112" s="123"/>
      <c r="R112" s="123"/>
      <c r="S112" s="131"/>
      <c r="T112" s="123"/>
      <c r="U112" s="123"/>
      <c r="V112" s="131"/>
      <c r="W112" s="123"/>
      <c r="X112" s="123"/>
      <c r="Y112" s="131"/>
      <c r="Z112" s="123"/>
      <c r="AA112" s="123"/>
      <c r="AB112" s="131"/>
      <c r="AC112" s="123"/>
      <c r="AD112" s="123"/>
      <c r="AE112" s="131"/>
      <c r="AF112" s="123"/>
      <c r="AG112" s="123"/>
      <c r="AH112" s="131"/>
      <c r="AI112" s="123"/>
      <c r="AJ112" s="123"/>
      <c r="AK112" s="123"/>
      <c r="AL112" s="123"/>
      <c r="AM112" s="123"/>
      <c r="AN112" s="131"/>
      <c r="AO112" s="123"/>
      <c r="AP112" s="123"/>
      <c r="AQ112" s="131"/>
      <c r="AR112" s="309"/>
    </row>
    <row r="113" spans="1:44" ht="46.5" customHeight="1">
      <c r="A113" s="305"/>
      <c r="B113" s="306"/>
      <c r="C113" s="306"/>
      <c r="D113" s="150" t="s">
        <v>2</v>
      </c>
      <c r="E113" s="216">
        <f t="shared" si="181"/>
        <v>24</v>
      </c>
      <c r="F113" s="216">
        <f t="shared" si="181"/>
        <v>24</v>
      </c>
      <c r="G113" s="127">
        <f t="shared" si="182"/>
        <v>100</v>
      </c>
      <c r="H113" s="123"/>
      <c r="I113" s="123"/>
      <c r="J113" s="131"/>
      <c r="K113" s="123"/>
      <c r="L113" s="123"/>
      <c r="M113" s="131"/>
      <c r="N113" s="123">
        <v>24</v>
      </c>
      <c r="O113" s="123">
        <v>24</v>
      </c>
      <c r="P113" s="131">
        <f>O113/N113</f>
        <v>1</v>
      </c>
      <c r="Q113" s="123"/>
      <c r="R113" s="123"/>
      <c r="S113" s="131"/>
      <c r="T113" s="123"/>
      <c r="U113" s="123"/>
      <c r="V113" s="131"/>
      <c r="W113" s="123"/>
      <c r="X113" s="123"/>
      <c r="Y113" s="131"/>
      <c r="Z113" s="123"/>
      <c r="AA113" s="123"/>
      <c r="AB113" s="131"/>
      <c r="AC113" s="123"/>
      <c r="AD113" s="123"/>
      <c r="AE113" s="131"/>
      <c r="AF113" s="123"/>
      <c r="AG113" s="123"/>
      <c r="AH113" s="131"/>
      <c r="AI113" s="123"/>
      <c r="AJ113" s="123"/>
      <c r="AK113" s="131"/>
      <c r="AL113" s="123">
        <v>0</v>
      </c>
      <c r="AM113" s="123"/>
      <c r="AN113" s="131"/>
      <c r="AO113" s="123"/>
      <c r="AP113" s="123"/>
      <c r="AQ113" s="131"/>
      <c r="AR113" s="309"/>
    </row>
    <row r="114" spans="1:44" ht="27.2" customHeight="1">
      <c r="A114" s="305"/>
      <c r="B114" s="306"/>
      <c r="C114" s="306"/>
      <c r="D114" s="151" t="s">
        <v>43</v>
      </c>
      <c r="E114" s="216">
        <f t="shared" si="181"/>
        <v>0</v>
      </c>
      <c r="F114" s="216">
        <f t="shared" si="181"/>
        <v>0</v>
      </c>
      <c r="G114" s="127" t="e">
        <f t="shared" si="182"/>
        <v>#DIV/0!</v>
      </c>
      <c r="H114" s="123"/>
      <c r="I114" s="123"/>
      <c r="J114" s="131"/>
      <c r="K114" s="123"/>
      <c r="L114" s="123"/>
      <c r="M114" s="131"/>
      <c r="N114" s="123"/>
      <c r="O114" s="123"/>
      <c r="P114" s="131"/>
      <c r="Q114" s="123"/>
      <c r="R114" s="123"/>
      <c r="S114" s="131"/>
      <c r="T114" s="123"/>
      <c r="U114" s="123"/>
      <c r="V114" s="131"/>
      <c r="W114" s="123"/>
      <c r="X114" s="123"/>
      <c r="Y114" s="131"/>
      <c r="Z114" s="123"/>
      <c r="AA114" s="123"/>
      <c r="AB114" s="131"/>
      <c r="AC114" s="123"/>
      <c r="AD114" s="123"/>
      <c r="AE114" s="131"/>
      <c r="AF114" s="123"/>
      <c r="AG114" s="123"/>
      <c r="AH114" s="131"/>
      <c r="AI114" s="123"/>
      <c r="AJ114" s="123"/>
      <c r="AK114" s="131"/>
      <c r="AL114" s="123"/>
      <c r="AM114" s="123"/>
      <c r="AN114" s="131"/>
      <c r="AO114" s="123"/>
      <c r="AP114" s="123"/>
      <c r="AQ114" s="131"/>
      <c r="AR114" s="309"/>
    </row>
    <row r="115" spans="1:44" s="136" customFormat="1" ht="22.15" customHeight="1">
      <c r="A115" s="305" t="s">
        <v>338</v>
      </c>
      <c r="B115" s="306" t="s">
        <v>334</v>
      </c>
      <c r="C115" s="307" t="s">
        <v>331</v>
      </c>
      <c r="D115" s="132" t="s">
        <v>41</v>
      </c>
      <c r="E115" s="215">
        <f>SUM(E116:E118)</f>
        <v>2906.4613799999997</v>
      </c>
      <c r="F115" s="215">
        <f>SUM(F116:F118)</f>
        <v>1598.7301299999999</v>
      </c>
      <c r="G115" s="127">
        <f>F115/E115*100</f>
        <v>55.006068238209316</v>
      </c>
      <c r="H115" s="127">
        <f>SUM(H116:H118)</f>
        <v>0</v>
      </c>
      <c r="I115" s="127">
        <f t="shared" ref="I115:AQ115" si="183">SUM(I116:I118)</f>
        <v>0</v>
      </c>
      <c r="J115" s="127">
        <f t="shared" si="183"/>
        <v>0</v>
      </c>
      <c r="K115" s="127">
        <f t="shared" si="183"/>
        <v>1598.7301299999999</v>
      </c>
      <c r="L115" s="127">
        <f t="shared" si="183"/>
        <v>1598.7301299999999</v>
      </c>
      <c r="M115" s="127">
        <f t="shared" si="183"/>
        <v>0</v>
      </c>
      <c r="N115" s="127">
        <f t="shared" si="183"/>
        <v>0</v>
      </c>
      <c r="O115" s="127">
        <f t="shared" si="183"/>
        <v>0</v>
      </c>
      <c r="P115" s="127">
        <f t="shared" si="183"/>
        <v>0</v>
      </c>
      <c r="Q115" s="127">
        <f t="shared" si="183"/>
        <v>0</v>
      </c>
      <c r="R115" s="127">
        <f t="shared" si="183"/>
        <v>0</v>
      </c>
      <c r="S115" s="127">
        <f t="shared" si="183"/>
        <v>0</v>
      </c>
      <c r="T115" s="127">
        <f>T116+T117+T118</f>
        <v>1141.4808699999999</v>
      </c>
      <c r="U115" s="127">
        <f t="shared" si="183"/>
        <v>0</v>
      </c>
      <c r="V115" s="127">
        <f t="shared" si="183"/>
        <v>0</v>
      </c>
      <c r="W115" s="127">
        <f t="shared" si="183"/>
        <v>0</v>
      </c>
      <c r="X115" s="127">
        <f t="shared" si="183"/>
        <v>0</v>
      </c>
      <c r="Y115" s="127">
        <f t="shared" si="183"/>
        <v>0</v>
      </c>
      <c r="Z115" s="127">
        <f t="shared" si="183"/>
        <v>0</v>
      </c>
      <c r="AA115" s="127">
        <f t="shared" si="183"/>
        <v>0</v>
      </c>
      <c r="AB115" s="127">
        <f t="shared" si="183"/>
        <v>0</v>
      </c>
      <c r="AC115" s="127">
        <f t="shared" si="183"/>
        <v>0</v>
      </c>
      <c r="AD115" s="127">
        <f t="shared" si="183"/>
        <v>0</v>
      </c>
      <c r="AE115" s="127">
        <f t="shared" si="183"/>
        <v>0</v>
      </c>
      <c r="AF115" s="127">
        <f t="shared" si="183"/>
        <v>0</v>
      </c>
      <c r="AG115" s="127">
        <f t="shared" si="183"/>
        <v>0</v>
      </c>
      <c r="AH115" s="127">
        <f t="shared" si="183"/>
        <v>0</v>
      </c>
      <c r="AI115" s="127">
        <f t="shared" si="183"/>
        <v>0</v>
      </c>
      <c r="AJ115" s="127">
        <f t="shared" si="183"/>
        <v>0</v>
      </c>
      <c r="AK115" s="127">
        <f t="shared" si="183"/>
        <v>0</v>
      </c>
      <c r="AL115" s="127"/>
      <c r="AM115" s="127">
        <f t="shared" si="183"/>
        <v>0</v>
      </c>
      <c r="AN115" s="127">
        <f t="shared" si="183"/>
        <v>0</v>
      </c>
      <c r="AO115" s="127">
        <f t="shared" si="183"/>
        <v>166.25038000000001</v>
      </c>
      <c r="AP115" s="127">
        <f t="shared" si="183"/>
        <v>0</v>
      </c>
      <c r="AQ115" s="127">
        <f t="shared" si="183"/>
        <v>0</v>
      </c>
      <c r="AR115" s="308"/>
    </row>
    <row r="116" spans="1:44" ht="31.5">
      <c r="A116" s="305"/>
      <c r="B116" s="306"/>
      <c r="C116" s="307"/>
      <c r="D116" s="150" t="s">
        <v>37</v>
      </c>
      <c r="E116" s="216">
        <f t="shared" ref="E116:F118" si="184">H116+K116+N116+Q116+T116+W116+Z116+AC116+AF116+AI116+AL116+AO116</f>
        <v>204</v>
      </c>
      <c r="F116" s="216">
        <f t="shared" si="184"/>
        <v>119.01425999999999</v>
      </c>
      <c r="G116" s="127">
        <f t="shared" ref="G116:G118" si="185">F116/E116*100</f>
        <v>58.340323529411762</v>
      </c>
      <c r="H116" s="123"/>
      <c r="I116" s="123"/>
      <c r="J116" s="131"/>
      <c r="K116" s="123">
        <v>119.01425999999999</v>
      </c>
      <c r="L116" s="123">
        <v>119.01425999999999</v>
      </c>
      <c r="M116" s="131"/>
      <c r="N116" s="123"/>
      <c r="O116" s="123"/>
      <c r="P116" s="131"/>
      <c r="Q116" s="123"/>
      <c r="R116" s="123"/>
      <c r="S116" s="131"/>
      <c r="T116" s="250">
        <f>204-119.01426</f>
        <v>84.985740000000007</v>
      </c>
      <c r="U116" s="123"/>
      <c r="V116" s="131"/>
      <c r="W116" s="123"/>
      <c r="X116" s="123"/>
      <c r="Y116" s="131"/>
      <c r="Z116" s="123"/>
      <c r="AA116" s="123"/>
      <c r="AB116" s="131"/>
      <c r="AC116" s="123"/>
      <c r="AD116" s="123"/>
      <c r="AE116" s="131"/>
      <c r="AF116" s="123"/>
      <c r="AG116" s="123"/>
      <c r="AH116" s="131"/>
      <c r="AI116" s="123"/>
      <c r="AJ116" s="123"/>
      <c r="AK116" s="123"/>
      <c r="AL116" s="123"/>
      <c r="AM116" s="123"/>
      <c r="AN116" s="131"/>
      <c r="AO116" s="123"/>
      <c r="AP116" s="123"/>
      <c r="AQ116" s="131"/>
      <c r="AR116" s="309"/>
    </row>
    <row r="117" spans="1:44" ht="31.15" customHeight="1">
      <c r="A117" s="305"/>
      <c r="B117" s="306"/>
      <c r="C117" s="307"/>
      <c r="D117" s="150" t="s">
        <v>2</v>
      </c>
      <c r="E117" s="216">
        <f t="shared" si="184"/>
        <v>2399.1999999999998</v>
      </c>
      <c r="F117" s="216">
        <f t="shared" si="184"/>
        <v>1399.7791</v>
      </c>
      <c r="G117" s="127">
        <f t="shared" si="185"/>
        <v>58.343577025675231</v>
      </c>
      <c r="H117" s="123"/>
      <c r="I117" s="123"/>
      <c r="J117" s="131"/>
      <c r="K117" s="123">
        <v>1399.7791</v>
      </c>
      <c r="L117" s="123">
        <v>1399.7791</v>
      </c>
      <c r="M117" s="131"/>
      <c r="N117" s="123"/>
      <c r="O117" s="123"/>
      <c r="P117" s="131"/>
      <c r="Q117" s="123"/>
      <c r="R117" s="123"/>
      <c r="S117" s="131"/>
      <c r="T117" s="251">
        <f>2399.2-1399.7791</f>
        <v>999.42089999999985</v>
      </c>
      <c r="U117" s="123"/>
      <c r="V117" s="131"/>
      <c r="W117" s="123"/>
      <c r="X117" s="123"/>
      <c r="Y117" s="131"/>
      <c r="Z117" s="123"/>
      <c r="AA117" s="123"/>
      <c r="AB117" s="131"/>
      <c r="AC117" s="123"/>
      <c r="AD117" s="123"/>
      <c r="AE117" s="131"/>
      <c r="AF117" s="123"/>
      <c r="AG117" s="123"/>
      <c r="AH117" s="131"/>
      <c r="AI117" s="123"/>
      <c r="AJ117" s="123"/>
      <c r="AK117" s="131"/>
      <c r="AL117" s="123"/>
      <c r="AM117" s="123"/>
      <c r="AN117" s="131"/>
      <c r="AO117" s="123"/>
      <c r="AP117" s="123"/>
      <c r="AQ117" s="131"/>
      <c r="AR117" s="309"/>
    </row>
    <row r="118" spans="1:44" ht="28.5" customHeight="1">
      <c r="A118" s="305"/>
      <c r="B118" s="306"/>
      <c r="C118" s="307"/>
      <c r="D118" s="151" t="s">
        <v>43</v>
      </c>
      <c r="E118" s="216">
        <f t="shared" si="184"/>
        <v>303.26138000000003</v>
      </c>
      <c r="F118" s="216">
        <f t="shared" si="184"/>
        <v>79.936769999999996</v>
      </c>
      <c r="G118" s="127">
        <f t="shared" si="185"/>
        <v>26.35903391325331</v>
      </c>
      <c r="H118" s="123"/>
      <c r="I118" s="123"/>
      <c r="J118" s="131"/>
      <c r="K118" s="123">
        <v>79.936769999999996</v>
      </c>
      <c r="L118" s="123">
        <v>79.936769999999996</v>
      </c>
      <c r="M118" s="131"/>
      <c r="N118" s="123"/>
      <c r="O118" s="123"/>
      <c r="P118" s="131"/>
      <c r="Q118" s="123"/>
      <c r="R118" s="123"/>
      <c r="S118" s="131"/>
      <c r="T118" s="251">
        <f>137.011-79.93677</f>
        <v>57.07423</v>
      </c>
      <c r="U118" s="123"/>
      <c r="V118" s="131"/>
      <c r="W118" s="123"/>
      <c r="X118" s="123"/>
      <c r="Y118" s="131"/>
      <c r="Z118" s="123"/>
      <c r="AA118" s="123"/>
      <c r="AB118" s="131"/>
      <c r="AC118" s="123"/>
      <c r="AD118" s="123"/>
      <c r="AE118" s="131"/>
      <c r="AF118" s="123"/>
      <c r="AG118" s="123"/>
      <c r="AH118" s="131"/>
      <c r="AI118" s="123"/>
      <c r="AJ118" s="123"/>
      <c r="AK118" s="131"/>
      <c r="AL118" s="123"/>
      <c r="AM118" s="123"/>
      <c r="AN118" s="131"/>
      <c r="AO118" s="123">
        <v>166.25038000000001</v>
      </c>
      <c r="AP118" s="123"/>
      <c r="AQ118" s="131"/>
      <c r="AR118" s="309"/>
    </row>
    <row r="119" spans="1:44" s="136" customFormat="1" ht="22.15" customHeight="1">
      <c r="A119" s="305" t="s">
        <v>339</v>
      </c>
      <c r="B119" s="306" t="s">
        <v>335</v>
      </c>
      <c r="C119" s="307" t="s">
        <v>331</v>
      </c>
      <c r="D119" s="132" t="s">
        <v>41</v>
      </c>
      <c r="E119" s="215">
        <f>SUM(E120:E122)</f>
        <v>0</v>
      </c>
      <c r="F119" s="215">
        <f>SUM(F120:F122)</f>
        <v>0</v>
      </c>
      <c r="G119" s="127" t="e">
        <f>F119/E119*100</f>
        <v>#DIV/0!</v>
      </c>
      <c r="H119" s="127">
        <f>SUM(H120:H122)</f>
        <v>0</v>
      </c>
      <c r="I119" s="127">
        <f t="shared" ref="I119:AQ119" si="186">SUM(I120:I122)</f>
        <v>0</v>
      </c>
      <c r="J119" s="127">
        <f t="shared" si="186"/>
        <v>0</v>
      </c>
      <c r="K119" s="127">
        <f t="shared" si="186"/>
        <v>0</v>
      </c>
      <c r="L119" s="127">
        <f t="shared" si="186"/>
        <v>0</v>
      </c>
      <c r="M119" s="127">
        <f t="shared" si="186"/>
        <v>0</v>
      </c>
      <c r="N119" s="127">
        <f t="shared" si="186"/>
        <v>0</v>
      </c>
      <c r="O119" s="127">
        <f t="shared" si="186"/>
        <v>0</v>
      </c>
      <c r="P119" s="127">
        <f t="shared" si="186"/>
        <v>0</v>
      </c>
      <c r="Q119" s="127">
        <f t="shared" si="186"/>
        <v>0</v>
      </c>
      <c r="R119" s="127">
        <f t="shared" si="186"/>
        <v>0</v>
      </c>
      <c r="S119" s="127">
        <f t="shared" si="186"/>
        <v>0</v>
      </c>
      <c r="T119" s="127">
        <f t="shared" si="186"/>
        <v>0</v>
      </c>
      <c r="U119" s="127">
        <f t="shared" si="186"/>
        <v>0</v>
      </c>
      <c r="V119" s="127">
        <f t="shared" si="186"/>
        <v>0</v>
      </c>
      <c r="W119" s="127">
        <f t="shared" si="186"/>
        <v>0</v>
      </c>
      <c r="X119" s="127">
        <f t="shared" si="186"/>
        <v>0</v>
      </c>
      <c r="Y119" s="127">
        <f t="shared" si="186"/>
        <v>0</v>
      </c>
      <c r="Z119" s="127">
        <f t="shared" si="186"/>
        <v>0</v>
      </c>
      <c r="AA119" s="127">
        <f t="shared" si="186"/>
        <v>0</v>
      </c>
      <c r="AB119" s="127">
        <f t="shared" si="186"/>
        <v>0</v>
      </c>
      <c r="AC119" s="127">
        <f t="shared" si="186"/>
        <v>0</v>
      </c>
      <c r="AD119" s="127">
        <f t="shared" si="186"/>
        <v>0</v>
      </c>
      <c r="AE119" s="127">
        <f t="shared" si="186"/>
        <v>0</v>
      </c>
      <c r="AF119" s="127">
        <f t="shared" si="186"/>
        <v>0</v>
      </c>
      <c r="AG119" s="127">
        <f t="shared" si="186"/>
        <v>0</v>
      </c>
      <c r="AH119" s="127">
        <f t="shared" si="186"/>
        <v>0</v>
      </c>
      <c r="AI119" s="127">
        <f t="shared" si="186"/>
        <v>0</v>
      </c>
      <c r="AJ119" s="127">
        <f t="shared" si="186"/>
        <v>0</v>
      </c>
      <c r="AK119" s="127">
        <f t="shared" si="186"/>
        <v>0</v>
      </c>
      <c r="AL119" s="127">
        <f t="shared" si="186"/>
        <v>0</v>
      </c>
      <c r="AM119" s="127">
        <f t="shared" si="186"/>
        <v>0</v>
      </c>
      <c r="AN119" s="127">
        <f t="shared" si="186"/>
        <v>0</v>
      </c>
      <c r="AO119" s="127">
        <f t="shared" si="186"/>
        <v>0</v>
      </c>
      <c r="AP119" s="127">
        <f t="shared" si="186"/>
        <v>0</v>
      </c>
      <c r="AQ119" s="127">
        <f t="shared" si="186"/>
        <v>0</v>
      </c>
      <c r="AR119" s="308"/>
    </row>
    <row r="120" spans="1:44" ht="31.5">
      <c r="A120" s="305"/>
      <c r="B120" s="306"/>
      <c r="C120" s="307"/>
      <c r="D120" s="150" t="s">
        <v>37</v>
      </c>
      <c r="E120" s="216">
        <f t="shared" ref="E120:F122" si="187">H120+K120+N120+Q120+T120+W120+Z120+AC120+AF120+AI120+AL120+AO120</f>
        <v>0</v>
      </c>
      <c r="F120" s="216">
        <f t="shared" si="187"/>
        <v>0</v>
      </c>
      <c r="G120" s="127" t="e">
        <f t="shared" ref="G120:G122" si="188">F120/E120*100</f>
        <v>#DIV/0!</v>
      </c>
      <c r="H120" s="123"/>
      <c r="I120" s="123"/>
      <c r="J120" s="131"/>
      <c r="K120" s="123"/>
      <c r="L120" s="123"/>
      <c r="M120" s="131"/>
      <c r="N120" s="123"/>
      <c r="O120" s="123"/>
      <c r="P120" s="131"/>
      <c r="Q120" s="123"/>
      <c r="R120" s="123"/>
      <c r="S120" s="131"/>
      <c r="T120" s="123"/>
      <c r="U120" s="123"/>
      <c r="V120" s="131"/>
      <c r="W120" s="123"/>
      <c r="X120" s="123"/>
      <c r="Y120" s="131"/>
      <c r="Z120" s="123"/>
      <c r="AA120" s="123"/>
      <c r="AB120" s="131"/>
      <c r="AC120" s="123"/>
      <c r="AD120" s="123"/>
      <c r="AE120" s="131"/>
      <c r="AF120" s="123"/>
      <c r="AG120" s="123"/>
      <c r="AH120" s="131"/>
      <c r="AI120" s="123"/>
      <c r="AJ120" s="123"/>
      <c r="AK120" s="123"/>
      <c r="AL120" s="123"/>
      <c r="AM120" s="123"/>
      <c r="AN120" s="131"/>
      <c r="AO120" s="123"/>
      <c r="AP120" s="123"/>
      <c r="AQ120" s="131"/>
      <c r="AR120" s="309"/>
    </row>
    <row r="121" spans="1:44" ht="31.15" customHeight="1">
      <c r="A121" s="305"/>
      <c r="B121" s="306"/>
      <c r="C121" s="307"/>
      <c r="D121" s="150" t="s">
        <v>2</v>
      </c>
      <c r="E121" s="216">
        <f t="shared" si="187"/>
        <v>0</v>
      </c>
      <c r="F121" s="216">
        <f t="shared" si="187"/>
        <v>0</v>
      </c>
      <c r="G121" s="127" t="e">
        <f t="shared" si="188"/>
        <v>#DIV/0!</v>
      </c>
      <c r="H121" s="123"/>
      <c r="I121" s="123"/>
      <c r="J121" s="131"/>
      <c r="K121" s="123"/>
      <c r="L121" s="123"/>
      <c r="M121" s="131"/>
      <c r="N121" s="123"/>
      <c r="O121" s="123"/>
      <c r="P121" s="131"/>
      <c r="Q121" s="123"/>
      <c r="R121" s="123"/>
      <c r="S121" s="131"/>
      <c r="T121" s="123"/>
      <c r="U121" s="123"/>
      <c r="V121" s="131"/>
      <c r="W121" s="123"/>
      <c r="X121" s="123"/>
      <c r="Y121" s="131"/>
      <c r="Z121" s="123"/>
      <c r="AA121" s="123"/>
      <c r="AB121" s="131"/>
      <c r="AC121" s="123"/>
      <c r="AD121" s="123"/>
      <c r="AE121" s="131"/>
      <c r="AF121" s="123"/>
      <c r="AG121" s="123"/>
      <c r="AH121" s="131"/>
      <c r="AI121" s="123"/>
      <c r="AJ121" s="123"/>
      <c r="AK121" s="131"/>
      <c r="AL121" s="123"/>
      <c r="AM121" s="123"/>
      <c r="AN121" s="131"/>
      <c r="AO121" s="123"/>
      <c r="AP121" s="123"/>
      <c r="AQ121" s="131"/>
      <c r="AR121" s="309"/>
    </row>
    <row r="122" spans="1:44" ht="28.5" customHeight="1">
      <c r="A122" s="305"/>
      <c r="B122" s="306"/>
      <c r="C122" s="307"/>
      <c r="D122" s="151" t="s">
        <v>43</v>
      </c>
      <c r="E122" s="216">
        <f t="shared" si="187"/>
        <v>0</v>
      </c>
      <c r="F122" s="216">
        <f t="shared" si="187"/>
        <v>0</v>
      </c>
      <c r="G122" s="127" t="e">
        <f t="shared" si="188"/>
        <v>#DIV/0!</v>
      </c>
      <c r="H122" s="123"/>
      <c r="I122" s="123"/>
      <c r="J122" s="131"/>
      <c r="K122" s="123"/>
      <c r="L122" s="123"/>
      <c r="M122" s="131"/>
      <c r="N122" s="123"/>
      <c r="O122" s="123"/>
      <c r="P122" s="131"/>
      <c r="Q122" s="123"/>
      <c r="R122" s="123"/>
      <c r="S122" s="131"/>
      <c r="T122" s="123"/>
      <c r="U122" s="123"/>
      <c r="V122" s="131"/>
      <c r="W122" s="123"/>
      <c r="X122" s="123"/>
      <c r="Y122" s="131"/>
      <c r="Z122" s="123"/>
      <c r="AA122" s="123"/>
      <c r="AB122" s="131"/>
      <c r="AC122" s="123"/>
      <c r="AD122" s="123"/>
      <c r="AE122" s="131"/>
      <c r="AF122" s="123"/>
      <c r="AG122" s="123"/>
      <c r="AH122" s="131"/>
      <c r="AI122" s="123"/>
      <c r="AJ122" s="123"/>
      <c r="AK122" s="131"/>
      <c r="AL122" s="123"/>
      <c r="AM122" s="123"/>
      <c r="AN122" s="131"/>
      <c r="AO122" s="123"/>
      <c r="AP122" s="123"/>
      <c r="AQ122" s="131"/>
      <c r="AR122" s="309"/>
    </row>
    <row r="123" spans="1:44" ht="20.25" customHeight="1">
      <c r="A123" s="314"/>
      <c r="B123" s="315" t="s">
        <v>330</v>
      </c>
      <c r="C123" s="316"/>
      <c r="D123" s="132" t="s">
        <v>41</v>
      </c>
      <c r="E123" s="215">
        <f>SUM(E124:E126)</f>
        <v>2930.4613799999997</v>
      </c>
      <c r="F123" s="215">
        <f>SUM(F124:F126)</f>
        <v>1622.7301299999999</v>
      </c>
      <c r="G123" s="130" t="e">
        <v>#DIV/0!</v>
      </c>
      <c r="H123" s="127">
        <f>SUM(H124:H126)</f>
        <v>0</v>
      </c>
      <c r="I123" s="127">
        <f t="shared" ref="I123" si="189">SUM(I124:I126)</f>
        <v>0</v>
      </c>
      <c r="J123" s="127">
        <f t="shared" ref="J123" si="190">SUM(J124:J126)</f>
        <v>0</v>
      </c>
      <c r="K123" s="127">
        <f t="shared" ref="K123" si="191">SUM(K124:K126)</f>
        <v>1598.7301299999999</v>
      </c>
      <c r="L123" s="127">
        <f t="shared" ref="L123" si="192">SUM(L124:L126)</f>
        <v>1598.7301299999999</v>
      </c>
      <c r="M123" s="127">
        <f t="shared" ref="M123" si="193">SUM(M124:M126)</f>
        <v>0</v>
      </c>
      <c r="N123" s="127">
        <f t="shared" ref="N123" si="194">SUM(N124:N126)</f>
        <v>24</v>
      </c>
      <c r="O123" s="127">
        <f t="shared" ref="O123" si="195">SUM(O124:O126)</f>
        <v>24</v>
      </c>
      <c r="P123" s="127">
        <f t="shared" ref="P123" si="196">SUM(P124:P126)</f>
        <v>1</v>
      </c>
      <c r="Q123" s="127">
        <f t="shared" ref="Q123" si="197">SUM(Q124:Q126)</f>
        <v>0</v>
      </c>
      <c r="R123" s="127">
        <f t="shared" ref="R123" si="198">SUM(R124:R126)</f>
        <v>0</v>
      </c>
      <c r="S123" s="127">
        <f t="shared" ref="S123" si="199">SUM(S124:S126)</f>
        <v>0</v>
      </c>
      <c r="T123" s="127">
        <f t="shared" ref="T123" si="200">SUM(T124:T126)</f>
        <v>1141.4808699999999</v>
      </c>
      <c r="U123" s="127">
        <f t="shared" ref="U123" si="201">SUM(U124:U126)</f>
        <v>0</v>
      </c>
      <c r="V123" s="127">
        <f t="shared" ref="V123" si="202">SUM(V124:V126)</f>
        <v>0</v>
      </c>
      <c r="W123" s="127">
        <f t="shared" ref="W123" si="203">SUM(W124:W126)</f>
        <v>0</v>
      </c>
      <c r="X123" s="127">
        <f t="shared" ref="X123" si="204">SUM(X124:X126)</f>
        <v>0</v>
      </c>
      <c r="Y123" s="127">
        <f t="shared" ref="Y123" si="205">SUM(Y124:Y126)</f>
        <v>0</v>
      </c>
      <c r="Z123" s="127">
        <f t="shared" ref="Z123" si="206">SUM(Z124:Z126)</f>
        <v>0</v>
      </c>
      <c r="AA123" s="127">
        <f t="shared" ref="AA123" si="207">SUM(AA124:AA126)</f>
        <v>0</v>
      </c>
      <c r="AB123" s="127">
        <f t="shared" ref="AB123" si="208">SUM(AB124:AB126)</f>
        <v>0</v>
      </c>
      <c r="AC123" s="127">
        <f t="shared" ref="AC123" si="209">SUM(AC124:AC126)</f>
        <v>0</v>
      </c>
      <c r="AD123" s="127">
        <f t="shared" ref="AD123" si="210">SUM(AD124:AD126)</f>
        <v>0</v>
      </c>
      <c r="AE123" s="127">
        <f t="shared" ref="AE123" si="211">SUM(AE124:AE126)</f>
        <v>0</v>
      </c>
      <c r="AF123" s="127">
        <f t="shared" ref="AF123" si="212">SUM(AF124:AF126)</f>
        <v>0</v>
      </c>
      <c r="AG123" s="127">
        <f t="shared" ref="AG123" si="213">SUM(AG124:AG126)</f>
        <v>0</v>
      </c>
      <c r="AH123" s="127">
        <f t="shared" ref="AH123" si="214">SUM(AH124:AH126)</f>
        <v>0</v>
      </c>
      <c r="AI123" s="127">
        <f t="shared" ref="AI123" si="215">SUM(AI124:AI126)</f>
        <v>0</v>
      </c>
      <c r="AJ123" s="127">
        <f t="shared" ref="AJ123" si="216">SUM(AJ124:AJ126)</f>
        <v>0</v>
      </c>
      <c r="AK123" s="127">
        <f t="shared" ref="AK123" si="217">SUM(AK124:AK126)</f>
        <v>0</v>
      </c>
      <c r="AL123" s="127">
        <f t="shared" ref="AL123" si="218">SUM(AL124:AL126)</f>
        <v>0</v>
      </c>
      <c r="AM123" s="127">
        <f t="shared" ref="AM123" si="219">SUM(AM124:AM126)</f>
        <v>0</v>
      </c>
      <c r="AN123" s="127">
        <f t="shared" ref="AN123" si="220">SUM(AN124:AN126)</f>
        <v>0</v>
      </c>
      <c r="AO123" s="127">
        <f t="shared" ref="AO123" si="221">SUM(AO124:AO126)</f>
        <v>166.25038000000001</v>
      </c>
      <c r="AP123" s="127">
        <f t="shared" ref="AP123" si="222">SUM(AP124:AP126)</f>
        <v>0</v>
      </c>
      <c r="AQ123" s="127">
        <f t="shared" ref="AQ123" si="223">SUM(AQ124:AQ126)</f>
        <v>0</v>
      </c>
      <c r="AR123" s="321"/>
    </row>
    <row r="124" spans="1:44" ht="35.25" customHeight="1">
      <c r="A124" s="314"/>
      <c r="B124" s="317"/>
      <c r="C124" s="318"/>
      <c r="D124" s="150" t="s">
        <v>37</v>
      </c>
      <c r="E124" s="216">
        <f t="shared" ref="E124:F126" si="224">H124+K124+N124+Q124+T124+W124+Z124+AC124+AF124+AI124+AL124+AO124</f>
        <v>204</v>
      </c>
      <c r="F124" s="216">
        <f t="shared" si="224"/>
        <v>119.01425999999999</v>
      </c>
      <c r="G124" s="131" t="e">
        <v>#DIV/0!</v>
      </c>
      <c r="H124" s="123">
        <f>H108</f>
        <v>0</v>
      </c>
      <c r="I124" s="123">
        <f t="shared" ref="I124:AQ124" si="225">I108</f>
        <v>0</v>
      </c>
      <c r="J124" s="123">
        <f t="shared" si="225"/>
        <v>0</v>
      </c>
      <c r="K124" s="123">
        <f t="shared" si="225"/>
        <v>119.01425999999999</v>
      </c>
      <c r="L124" s="123">
        <f t="shared" si="225"/>
        <v>119.01425999999999</v>
      </c>
      <c r="M124" s="123">
        <f t="shared" si="225"/>
        <v>0</v>
      </c>
      <c r="N124" s="123">
        <f t="shared" si="225"/>
        <v>0</v>
      </c>
      <c r="O124" s="123">
        <f t="shared" si="225"/>
        <v>0</v>
      </c>
      <c r="P124" s="123">
        <f t="shared" si="225"/>
        <v>0</v>
      </c>
      <c r="Q124" s="123">
        <f t="shared" si="225"/>
        <v>0</v>
      </c>
      <c r="R124" s="123">
        <f t="shared" si="225"/>
        <v>0</v>
      </c>
      <c r="S124" s="123">
        <f t="shared" si="225"/>
        <v>0</v>
      </c>
      <c r="T124" s="123">
        <f t="shared" si="225"/>
        <v>84.985740000000007</v>
      </c>
      <c r="U124" s="123">
        <f t="shared" si="225"/>
        <v>0</v>
      </c>
      <c r="V124" s="123">
        <f t="shared" si="225"/>
        <v>0</v>
      </c>
      <c r="W124" s="123">
        <f t="shared" si="225"/>
        <v>0</v>
      </c>
      <c r="X124" s="123">
        <f t="shared" si="225"/>
        <v>0</v>
      </c>
      <c r="Y124" s="123">
        <f t="shared" si="225"/>
        <v>0</v>
      </c>
      <c r="Z124" s="123">
        <f t="shared" si="225"/>
        <v>0</v>
      </c>
      <c r="AA124" s="123">
        <f t="shared" si="225"/>
        <v>0</v>
      </c>
      <c r="AB124" s="123">
        <f t="shared" si="225"/>
        <v>0</v>
      </c>
      <c r="AC124" s="123">
        <f t="shared" si="225"/>
        <v>0</v>
      </c>
      <c r="AD124" s="123">
        <f t="shared" si="225"/>
        <v>0</v>
      </c>
      <c r="AE124" s="123">
        <f t="shared" si="225"/>
        <v>0</v>
      </c>
      <c r="AF124" s="123">
        <f t="shared" si="225"/>
        <v>0</v>
      </c>
      <c r="AG124" s="123">
        <f t="shared" si="225"/>
        <v>0</v>
      </c>
      <c r="AH124" s="123">
        <f t="shared" si="225"/>
        <v>0</v>
      </c>
      <c r="AI124" s="123">
        <f t="shared" si="225"/>
        <v>0</v>
      </c>
      <c r="AJ124" s="123">
        <f t="shared" si="225"/>
        <v>0</v>
      </c>
      <c r="AK124" s="123">
        <f t="shared" si="225"/>
        <v>0</v>
      </c>
      <c r="AL124" s="123">
        <f t="shared" si="225"/>
        <v>0</v>
      </c>
      <c r="AM124" s="123">
        <f t="shared" si="225"/>
        <v>0</v>
      </c>
      <c r="AN124" s="123">
        <f t="shared" si="225"/>
        <v>0</v>
      </c>
      <c r="AO124" s="123">
        <f t="shared" si="225"/>
        <v>0</v>
      </c>
      <c r="AP124" s="123">
        <f t="shared" si="225"/>
        <v>0</v>
      </c>
      <c r="AQ124" s="123">
        <f t="shared" si="225"/>
        <v>0</v>
      </c>
      <c r="AR124" s="322"/>
    </row>
    <row r="125" spans="1:44" ht="33" customHeight="1">
      <c r="A125" s="314"/>
      <c r="B125" s="317"/>
      <c r="C125" s="318"/>
      <c r="D125" s="150" t="s">
        <v>2</v>
      </c>
      <c r="E125" s="216">
        <f t="shared" si="224"/>
        <v>2423.1999999999998</v>
      </c>
      <c r="F125" s="216">
        <f t="shared" si="224"/>
        <v>1423.7791</v>
      </c>
      <c r="G125" s="131" t="e">
        <v>#DIV/0!</v>
      </c>
      <c r="H125" s="123">
        <f t="shared" ref="H125:AQ125" si="226">H109</f>
        <v>0</v>
      </c>
      <c r="I125" s="123">
        <f t="shared" si="226"/>
        <v>0</v>
      </c>
      <c r="J125" s="123">
        <f t="shared" si="226"/>
        <v>0</v>
      </c>
      <c r="K125" s="123">
        <f t="shared" si="226"/>
        <v>1399.7791</v>
      </c>
      <c r="L125" s="123">
        <f t="shared" si="226"/>
        <v>1399.7791</v>
      </c>
      <c r="M125" s="123">
        <f t="shared" si="226"/>
        <v>0</v>
      </c>
      <c r="N125" s="123">
        <f t="shared" si="226"/>
        <v>24</v>
      </c>
      <c r="O125" s="123">
        <f t="shared" si="226"/>
        <v>24</v>
      </c>
      <c r="P125" s="123">
        <f t="shared" si="226"/>
        <v>1</v>
      </c>
      <c r="Q125" s="123">
        <f t="shared" si="226"/>
        <v>0</v>
      </c>
      <c r="R125" s="123">
        <f t="shared" si="226"/>
        <v>0</v>
      </c>
      <c r="S125" s="123">
        <f t="shared" si="226"/>
        <v>0</v>
      </c>
      <c r="T125" s="123">
        <f t="shared" si="226"/>
        <v>999.42089999999985</v>
      </c>
      <c r="U125" s="123">
        <f t="shared" si="226"/>
        <v>0</v>
      </c>
      <c r="V125" s="123">
        <f t="shared" si="226"/>
        <v>0</v>
      </c>
      <c r="W125" s="123">
        <f t="shared" si="226"/>
        <v>0</v>
      </c>
      <c r="X125" s="123">
        <f t="shared" si="226"/>
        <v>0</v>
      </c>
      <c r="Y125" s="123">
        <f t="shared" si="226"/>
        <v>0</v>
      </c>
      <c r="Z125" s="123">
        <f t="shared" si="226"/>
        <v>0</v>
      </c>
      <c r="AA125" s="123">
        <f t="shared" si="226"/>
        <v>0</v>
      </c>
      <c r="AB125" s="123">
        <f t="shared" si="226"/>
        <v>0</v>
      </c>
      <c r="AC125" s="123">
        <f t="shared" si="226"/>
        <v>0</v>
      </c>
      <c r="AD125" s="123">
        <f t="shared" si="226"/>
        <v>0</v>
      </c>
      <c r="AE125" s="123">
        <f t="shared" si="226"/>
        <v>0</v>
      </c>
      <c r="AF125" s="123">
        <f t="shared" si="226"/>
        <v>0</v>
      </c>
      <c r="AG125" s="123">
        <f t="shared" si="226"/>
        <v>0</v>
      </c>
      <c r="AH125" s="123">
        <f t="shared" si="226"/>
        <v>0</v>
      </c>
      <c r="AI125" s="123">
        <f t="shared" si="226"/>
        <v>0</v>
      </c>
      <c r="AJ125" s="123">
        <f t="shared" si="226"/>
        <v>0</v>
      </c>
      <c r="AK125" s="123">
        <f t="shared" si="226"/>
        <v>0</v>
      </c>
      <c r="AL125" s="123">
        <f t="shared" si="226"/>
        <v>0</v>
      </c>
      <c r="AM125" s="123">
        <f t="shared" si="226"/>
        <v>0</v>
      </c>
      <c r="AN125" s="123">
        <f t="shared" si="226"/>
        <v>0</v>
      </c>
      <c r="AO125" s="123">
        <f t="shared" si="226"/>
        <v>0</v>
      </c>
      <c r="AP125" s="123">
        <f t="shared" si="226"/>
        <v>0</v>
      </c>
      <c r="AQ125" s="123">
        <f t="shared" si="226"/>
        <v>0</v>
      </c>
      <c r="AR125" s="322"/>
    </row>
    <row r="126" spans="1:44" ht="19.7" customHeight="1">
      <c r="A126" s="314"/>
      <c r="B126" s="319"/>
      <c r="C126" s="320"/>
      <c r="D126" s="151" t="s">
        <v>43</v>
      </c>
      <c r="E126" s="216">
        <f t="shared" si="224"/>
        <v>303.26138000000003</v>
      </c>
      <c r="F126" s="216">
        <f t="shared" si="224"/>
        <v>79.936769999999996</v>
      </c>
      <c r="G126" s="131" t="e">
        <v>#DIV/0!</v>
      </c>
      <c r="H126" s="123">
        <f t="shared" ref="H126:AQ126" si="227">H110</f>
        <v>0</v>
      </c>
      <c r="I126" s="123">
        <f t="shared" si="227"/>
        <v>0</v>
      </c>
      <c r="J126" s="123">
        <f t="shared" si="227"/>
        <v>0</v>
      </c>
      <c r="K126" s="123">
        <f t="shared" si="227"/>
        <v>79.936769999999996</v>
      </c>
      <c r="L126" s="123">
        <f t="shared" si="227"/>
        <v>79.936769999999996</v>
      </c>
      <c r="M126" s="123">
        <f t="shared" si="227"/>
        <v>0</v>
      </c>
      <c r="N126" s="123">
        <f t="shared" si="227"/>
        <v>0</v>
      </c>
      <c r="O126" s="123">
        <f t="shared" si="227"/>
        <v>0</v>
      </c>
      <c r="P126" s="123">
        <f t="shared" si="227"/>
        <v>0</v>
      </c>
      <c r="Q126" s="123">
        <f t="shared" si="227"/>
        <v>0</v>
      </c>
      <c r="R126" s="123">
        <f t="shared" si="227"/>
        <v>0</v>
      </c>
      <c r="S126" s="123">
        <f t="shared" si="227"/>
        <v>0</v>
      </c>
      <c r="T126" s="123">
        <f t="shared" si="227"/>
        <v>57.07423</v>
      </c>
      <c r="U126" s="123">
        <f t="shared" si="227"/>
        <v>0</v>
      </c>
      <c r="V126" s="123">
        <f t="shared" si="227"/>
        <v>0</v>
      </c>
      <c r="W126" s="123">
        <f t="shared" si="227"/>
        <v>0</v>
      </c>
      <c r="X126" s="123">
        <f t="shared" si="227"/>
        <v>0</v>
      </c>
      <c r="Y126" s="123">
        <f t="shared" si="227"/>
        <v>0</v>
      </c>
      <c r="Z126" s="123">
        <f t="shared" si="227"/>
        <v>0</v>
      </c>
      <c r="AA126" s="123">
        <f t="shared" si="227"/>
        <v>0</v>
      </c>
      <c r="AB126" s="123">
        <f t="shared" si="227"/>
        <v>0</v>
      </c>
      <c r="AC126" s="123">
        <f t="shared" si="227"/>
        <v>0</v>
      </c>
      <c r="AD126" s="123">
        <f t="shared" si="227"/>
        <v>0</v>
      </c>
      <c r="AE126" s="123">
        <f t="shared" si="227"/>
        <v>0</v>
      </c>
      <c r="AF126" s="123">
        <f t="shared" si="227"/>
        <v>0</v>
      </c>
      <c r="AG126" s="123">
        <f t="shared" si="227"/>
        <v>0</v>
      </c>
      <c r="AH126" s="123">
        <f t="shared" si="227"/>
        <v>0</v>
      </c>
      <c r="AI126" s="123">
        <f t="shared" si="227"/>
        <v>0</v>
      </c>
      <c r="AJ126" s="123">
        <f t="shared" si="227"/>
        <v>0</v>
      </c>
      <c r="AK126" s="123">
        <f t="shared" si="227"/>
        <v>0</v>
      </c>
      <c r="AL126" s="123">
        <f t="shared" si="227"/>
        <v>0</v>
      </c>
      <c r="AM126" s="123">
        <f t="shared" si="227"/>
        <v>0</v>
      </c>
      <c r="AN126" s="123">
        <f t="shared" si="227"/>
        <v>0</v>
      </c>
      <c r="AO126" s="123">
        <f t="shared" si="227"/>
        <v>166.25038000000001</v>
      </c>
      <c r="AP126" s="123">
        <f t="shared" si="227"/>
        <v>0</v>
      </c>
      <c r="AQ126" s="123">
        <f t="shared" si="227"/>
        <v>0</v>
      </c>
      <c r="AR126" s="322"/>
    </row>
    <row r="127" spans="1:44" ht="19.7" hidden="1" customHeight="1">
      <c r="A127" s="323" t="s">
        <v>366</v>
      </c>
      <c r="B127" s="324"/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5"/>
    </row>
    <row r="128" spans="1:44" ht="18.75" hidden="1" customHeight="1">
      <c r="A128" s="305" t="s">
        <v>340</v>
      </c>
      <c r="B128" s="306" t="s">
        <v>342</v>
      </c>
      <c r="C128" s="306" t="s">
        <v>331</v>
      </c>
      <c r="D128" s="132" t="s">
        <v>41</v>
      </c>
      <c r="E128" s="215">
        <f>SUM(E129:E131)</f>
        <v>0</v>
      </c>
      <c r="F128" s="215">
        <f>SUM(F129:F131)</f>
        <v>0</v>
      </c>
      <c r="G128" s="127" t="e">
        <f>F128/E128*100</f>
        <v>#DIV/0!</v>
      </c>
      <c r="H128" s="127">
        <f t="shared" ref="H128" si="228">SUM(H129:H131)</f>
        <v>0</v>
      </c>
      <c r="I128" s="127">
        <f t="shared" ref="I128" si="229">SUM(I129:I131)</f>
        <v>0</v>
      </c>
      <c r="J128" s="127">
        <f t="shared" ref="J128" si="230">SUM(J129:J131)</f>
        <v>0</v>
      </c>
      <c r="K128" s="127">
        <f t="shared" ref="K128" si="231">SUM(K129:K131)</f>
        <v>0</v>
      </c>
      <c r="L128" s="127">
        <f t="shared" ref="L128" si="232">SUM(L129:L131)</f>
        <v>0</v>
      </c>
      <c r="M128" s="127">
        <f t="shared" ref="M128" si="233">SUM(M129:M131)</f>
        <v>0</v>
      </c>
      <c r="N128" s="127">
        <f t="shared" ref="N128" si="234">SUM(N129:N131)</f>
        <v>0</v>
      </c>
      <c r="O128" s="127">
        <f t="shared" ref="O128" si="235">SUM(O129:O131)</f>
        <v>0</v>
      </c>
      <c r="P128" s="127">
        <f t="shared" ref="P128" si="236">SUM(P129:P131)</f>
        <v>0</v>
      </c>
      <c r="Q128" s="127">
        <f t="shared" ref="Q128" si="237">SUM(Q129:Q131)</f>
        <v>0</v>
      </c>
      <c r="R128" s="127">
        <f t="shared" ref="R128" si="238">SUM(R129:R131)</f>
        <v>0</v>
      </c>
      <c r="S128" s="127">
        <f t="shared" ref="S128" si="239">SUM(S129:S131)</f>
        <v>0</v>
      </c>
      <c r="T128" s="127">
        <f t="shared" ref="T128" si="240">SUM(T129:T131)</f>
        <v>0</v>
      </c>
      <c r="U128" s="127">
        <f t="shared" ref="U128" si="241">SUM(U129:U131)</f>
        <v>0</v>
      </c>
      <c r="V128" s="127">
        <f t="shared" ref="V128" si="242">SUM(V129:V131)</f>
        <v>0</v>
      </c>
      <c r="W128" s="127">
        <f t="shared" ref="W128" si="243">SUM(W129:W131)</f>
        <v>0</v>
      </c>
      <c r="X128" s="127">
        <f t="shared" ref="X128" si="244">SUM(X129:X131)</f>
        <v>0</v>
      </c>
      <c r="Y128" s="127">
        <f t="shared" ref="Y128" si="245">SUM(Y129:Y131)</f>
        <v>0</v>
      </c>
      <c r="Z128" s="127">
        <f t="shared" ref="Z128" si="246">SUM(Z129:Z131)</f>
        <v>0</v>
      </c>
      <c r="AA128" s="127">
        <f t="shared" ref="AA128" si="247">SUM(AA129:AA131)</f>
        <v>0</v>
      </c>
      <c r="AB128" s="127">
        <f t="shared" ref="AB128" si="248">SUM(AB129:AB131)</f>
        <v>0</v>
      </c>
      <c r="AC128" s="127">
        <f t="shared" ref="AC128" si="249">SUM(AC129:AC131)</f>
        <v>0</v>
      </c>
      <c r="AD128" s="127">
        <f t="shared" ref="AD128" si="250">SUM(AD129:AD131)</f>
        <v>0</v>
      </c>
      <c r="AE128" s="127">
        <f t="shared" ref="AE128" si="251">SUM(AE129:AE131)</f>
        <v>0</v>
      </c>
      <c r="AF128" s="127">
        <f t="shared" ref="AF128" si="252">SUM(AF129:AF131)</f>
        <v>0</v>
      </c>
      <c r="AG128" s="127">
        <f t="shared" ref="AG128" si="253">SUM(AG129:AG131)</f>
        <v>0</v>
      </c>
      <c r="AH128" s="127">
        <f t="shared" ref="AH128" si="254">SUM(AH129:AH131)</f>
        <v>0</v>
      </c>
      <c r="AI128" s="127">
        <f t="shared" ref="AI128" si="255">SUM(AI129:AI131)</f>
        <v>0</v>
      </c>
      <c r="AJ128" s="127">
        <f t="shared" ref="AJ128" si="256">SUM(AJ129:AJ131)</f>
        <v>0</v>
      </c>
      <c r="AK128" s="127">
        <f t="shared" ref="AK128" si="257">SUM(AK129:AK131)</f>
        <v>0</v>
      </c>
      <c r="AL128" s="127">
        <f t="shared" ref="AL128" si="258">SUM(AL129:AL131)</f>
        <v>0</v>
      </c>
      <c r="AM128" s="127">
        <f t="shared" ref="AM128" si="259">SUM(AM129:AM131)</f>
        <v>0</v>
      </c>
      <c r="AN128" s="127">
        <f t="shared" ref="AN128" si="260">SUM(AN129:AN131)</f>
        <v>0</v>
      </c>
      <c r="AO128" s="127">
        <f t="shared" ref="AO128" si="261">SUM(AO129:AO131)</f>
        <v>0</v>
      </c>
      <c r="AP128" s="127">
        <f t="shared" ref="AP128" si="262">SUM(AP129:AP131)</f>
        <v>0</v>
      </c>
      <c r="AQ128" s="127">
        <f t="shared" ref="AQ128" si="263">SUM(AQ129:AQ131)</f>
        <v>0</v>
      </c>
      <c r="AR128" s="308"/>
    </row>
    <row r="129" spans="1:44" ht="31.5" hidden="1">
      <c r="A129" s="305"/>
      <c r="B129" s="306"/>
      <c r="C129" s="306"/>
      <c r="D129" s="150" t="s">
        <v>37</v>
      </c>
      <c r="E129" s="216">
        <f t="shared" ref="E129:F131" si="264">H129+K129+N129+Q129+T129+W129+Z129+AC129+AF129+AI129+AL129+AO129</f>
        <v>0</v>
      </c>
      <c r="F129" s="216">
        <f t="shared" si="264"/>
        <v>0</v>
      </c>
      <c r="G129" s="127" t="e">
        <f t="shared" ref="G129:G131" si="265">F129/E129*100</f>
        <v>#DIV/0!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309"/>
    </row>
    <row r="130" spans="1:44" ht="46.5" hidden="1" customHeight="1">
      <c r="A130" s="305"/>
      <c r="B130" s="306"/>
      <c r="C130" s="306"/>
      <c r="D130" s="150" t="s">
        <v>2</v>
      </c>
      <c r="E130" s="216">
        <f t="shared" si="264"/>
        <v>0</v>
      </c>
      <c r="F130" s="216">
        <f t="shared" si="264"/>
        <v>0</v>
      </c>
      <c r="G130" s="127" t="e">
        <f t="shared" si="265"/>
        <v>#DIV/0!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309"/>
    </row>
    <row r="131" spans="1:44" ht="27.2" hidden="1" customHeight="1">
      <c r="A131" s="305"/>
      <c r="B131" s="306"/>
      <c r="C131" s="306"/>
      <c r="D131" s="151" t="s">
        <v>43</v>
      </c>
      <c r="E131" s="216">
        <f t="shared" si="264"/>
        <v>0</v>
      </c>
      <c r="F131" s="216">
        <f t="shared" si="264"/>
        <v>0</v>
      </c>
      <c r="G131" s="127" t="e">
        <f t="shared" si="265"/>
        <v>#DIV/0!</v>
      </c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309"/>
    </row>
    <row r="132" spans="1:44" ht="20.25" hidden="1" customHeight="1">
      <c r="A132" s="314"/>
      <c r="B132" s="315" t="s">
        <v>341</v>
      </c>
      <c r="C132" s="316"/>
      <c r="D132" s="132" t="s">
        <v>41</v>
      </c>
      <c r="E132" s="215">
        <f>SUM(E133:E135)</f>
        <v>0</v>
      </c>
      <c r="F132" s="215">
        <f>SUM(F133:F135)</f>
        <v>0</v>
      </c>
      <c r="G132" s="130" t="e">
        <v>#DIV/0!</v>
      </c>
      <c r="H132" s="127">
        <f>SUM(H133:H135)</f>
        <v>0</v>
      </c>
      <c r="I132" s="127">
        <f t="shared" ref="I132" si="266">SUM(I133:I135)</f>
        <v>0</v>
      </c>
      <c r="J132" s="127">
        <f t="shared" ref="J132" si="267">SUM(J133:J135)</f>
        <v>0</v>
      </c>
      <c r="K132" s="127">
        <f t="shared" ref="K132" si="268">SUM(K133:K135)</f>
        <v>0</v>
      </c>
      <c r="L132" s="127">
        <f t="shared" ref="L132" si="269">SUM(L133:L135)</f>
        <v>0</v>
      </c>
      <c r="M132" s="127">
        <f t="shared" ref="M132" si="270">SUM(M133:M135)</f>
        <v>0</v>
      </c>
      <c r="N132" s="127">
        <f t="shared" ref="N132" si="271">SUM(N133:N135)</f>
        <v>0</v>
      </c>
      <c r="O132" s="127">
        <f t="shared" ref="O132" si="272">SUM(O133:O135)</f>
        <v>0</v>
      </c>
      <c r="P132" s="127">
        <f t="shared" ref="P132" si="273">SUM(P133:P135)</f>
        <v>0</v>
      </c>
      <c r="Q132" s="127">
        <f t="shared" ref="Q132" si="274">SUM(Q133:Q135)</f>
        <v>0</v>
      </c>
      <c r="R132" s="127">
        <f t="shared" ref="R132" si="275">SUM(R133:R135)</f>
        <v>0</v>
      </c>
      <c r="S132" s="127">
        <f t="shared" ref="S132" si="276">SUM(S133:S135)</f>
        <v>0</v>
      </c>
      <c r="T132" s="127">
        <f t="shared" ref="T132" si="277">SUM(T133:T135)</f>
        <v>0</v>
      </c>
      <c r="U132" s="127">
        <f t="shared" ref="U132" si="278">SUM(U133:U135)</f>
        <v>0</v>
      </c>
      <c r="V132" s="127">
        <f t="shared" ref="V132" si="279">SUM(V133:V135)</f>
        <v>0</v>
      </c>
      <c r="W132" s="127">
        <f t="shared" ref="W132" si="280">SUM(W133:W135)</f>
        <v>0</v>
      </c>
      <c r="X132" s="127">
        <f t="shared" ref="X132" si="281">SUM(X133:X135)</f>
        <v>0</v>
      </c>
      <c r="Y132" s="127">
        <f t="shared" ref="Y132" si="282">SUM(Y133:Y135)</f>
        <v>0</v>
      </c>
      <c r="Z132" s="127">
        <f t="shared" ref="Z132" si="283">SUM(Z133:Z135)</f>
        <v>0</v>
      </c>
      <c r="AA132" s="127">
        <f t="shared" ref="AA132" si="284">SUM(AA133:AA135)</f>
        <v>0</v>
      </c>
      <c r="AB132" s="127">
        <f t="shared" ref="AB132" si="285">SUM(AB133:AB135)</f>
        <v>0</v>
      </c>
      <c r="AC132" s="127">
        <f t="shared" ref="AC132" si="286">SUM(AC133:AC135)</f>
        <v>0</v>
      </c>
      <c r="AD132" s="127">
        <f t="shared" ref="AD132" si="287">SUM(AD133:AD135)</f>
        <v>0</v>
      </c>
      <c r="AE132" s="127">
        <f t="shared" ref="AE132" si="288">SUM(AE133:AE135)</f>
        <v>0</v>
      </c>
      <c r="AF132" s="127">
        <f t="shared" ref="AF132" si="289">SUM(AF133:AF135)</f>
        <v>0</v>
      </c>
      <c r="AG132" s="127">
        <f t="shared" ref="AG132" si="290">SUM(AG133:AG135)</f>
        <v>0</v>
      </c>
      <c r="AH132" s="127">
        <f t="shared" ref="AH132" si="291">SUM(AH133:AH135)</f>
        <v>0</v>
      </c>
      <c r="AI132" s="127">
        <f t="shared" ref="AI132" si="292">SUM(AI133:AI135)</f>
        <v>0</v>
      </c>
      <c r="AJ132" s="127">
        <f t="shared" ref="AJ132" si="293">SUM(AJ133:AJ135)</f>
        <v>0</v>
      </c>
      <c r="AK132" s="127">
        <f t="shared" ref="AK132" si="294">SUM(AK133:AK135)</f>
        <v>0</v>
      </c>
      <c r="AL132" s="127">
        <f t="shared" ref="AL132" si="295">SUM(AL133:AL135)</f>
        <v>0</v>
      </c>
      <c r="AM132" s="127">
        <f t="shared" ref="AM132" si="296">SUM(AM133:AM135)</f>
        <v>0</v>
      </c>
      <c r="AN132" s="127">
        <f t="shared" ref="AN132" si="297">SUM(AN133:AN135)</f>
        <v>0</v>
      </c>
      <c r="AO132" s="127">
        <f t="shared" ref="AO132" si="298">SUM(AO133:AO135)</f>
        <v>0</v>
      </c>
      <c r="AP132" s="127">
        <f t="shared" ref="AP132" si="299">SUM(AP133:AP135)</f>
        <v>0</v>
      </c>
      <c r="AQ132" s="127">
        <f t="shared" ref="AQ132" si="300">SUM(AQ133:AQ135)</f>
        <v>0</v>
      </c>
      <c r="AR132" s="321"/>
    </row>
    <row r="133" spans="1:44" ht="35.25" hidden="1" customHeight="1">
      <c r="A133" s="314"/>
      <c r="B133" s="317"/>
      <c r="C133" s="318"/>
      <c r="D133" s="150" t="s">
        <v>37</v>
      </c>
      <c r="E133" s="216">
        <f t="shared" ref="E133:F135" si="301">H133+K133+N133+Q133+T133+W133+Z133+AC133+AF133+AI133+AL133+AO133</f>
        <v>0</v>
      </c>
      <c r="F133" s="216">
        <f t="shared" si="301"/>
        <v>0</v>
      </c>
      <c r="G133" s="131" t="e">
        <v>#DIV/0!</v>
      </c>
      <c r="H133" s="123">
        <f>H129</f>
        <v>0</v>
      </c>
      <c r="I133" s="123">
        <f t="shared" ref="I133:AQ133" si="302">I129</f>
        <v>0</v>
      </c>
      <c r="J133" s="123">
        <f t="shared" si="302"/>
        <v>0</v>
      </c>
      <c r="K133" s="123">
        <f t="shared" si="302"/>
        <v>0</v>
      </c>
      <c r="L133" s="123">
        <f t="shared" si="302"/>
        <v>0</v>
      </c>
      <c r="M133" s="123">
        <f t="shared" si="302"/>
        <v>0</v>
      </c>
      <c r="N133" s="123">
        <f t="shared" si="302"/>
        <v>0</v>
      </c>
      <c r="O133" s="123">
        <f t="shared" si="302"/>
        <v>0</v>
      </c>
      <c r="P133" s="123">
        <f t="shared" si="302"/>
        <v>0</v>
      </c>
      <c r="Q133" s="123">
        <f t="shared" si="302"/>
        <v>0</v>
      </c>
      <c r="R133" s="123">
        <f t="shared" si="302"/>
        <v>0</v>
      </c>
      <c r="S133" s="123">
        <f t="shared" si="302"/>
        <v>0</v>
      </c>
      <c r="T133" s="123">
        <f t="shared" si="302"/>
        <v>0</v>
      </c>
      <c r="U133" s="123">
        <f t="shared" si="302"/>
        <v>0</v>
      </c>
      <c r="V133" s="123">
        <f t="shared" si="302"/>
        <v>0</v>
      </c>
      <c r="W133" s="123">
        <f t="shared" si="302"/>
        <v>0</v>
      </c>
      <c r="X133" s="123">
        <f t="shared" si="302"/>
        <v>0</v>
      </c>
      <c r="Y133" s="123">
        <f t="shared" si="302"/>
        <v>0</v>
      </c>
      <c r="Z133" s="123">
        <f t="shared" si="302"/>
        <v>0</v>
      </c>
      <c r="AA133" s="123">
        <f t="shared" si="302"/>
        <v>0</v>
      </c>
      <c r="AB133" s="123">
        <f t="shared" si="302"/>
        <v>0</v>
      </c>
      <c r="AC133" s="123">
        <f t="shared" si="302"/>
        <v>0</v>
      </c>
      <c r="AD133" s="123">
        <f t="shared" si="302"/>
        <v>0</v>
      </c>
      <c r="AE133" s="123">
        <f t="shared" si="302"/>
        <v>0</v>
      </c>
      <c r="AF133" s="123">
        <f t="shared" si="302"/>
        <v>0</v>
      </c>
      <c r="AG133" s="123">
        <f t="shared" si="302"/>
        <v>0</v>
      </c>
      <c r="AH133" s="123">
        <f t="shared" si="302"/>
        <v>0</v>
      </c>
      <c r="AI133" s="123">
        <f t="shared" si="302"/>
        <v>0</v>
      </c>
      <c r="AJ133" s="123">
        <f t="shared" si="302"/>
        <v>0</v>
      </c>
      <c r="AK133" s="123">
        <f t="shared" si="302"/>
        <v>0</v>
      </c>
      <c r="AL133" s="123">
        <f t="shared" si="302"/>
        <v>0</v>
      </c>
      <c r="AM133" s="123">
        <f t="shared" si="302"/>
        <v>0</v>
      </c>
      <c r="AN133" s="123">
        <f t="shared" si="302"/>
        <v>0</v>
      </c>
      <c r="AO133" s="123">
        <f t="shared" si="302"/>
        <v>0</v>
      </c>
      <c r="AP133" s="123">
        <f t="shared" si="302"/>
        <v>0</v>
      </c>
      <c r="AQ133" s="123">
        <f t="shared" si="302"/>
        <v>0</v>
      </c>
      <c r="AR133" s="322"/>
    </row>
    <row r="134" spans="1:44" ht="33" hidden="1" customHeight="1">
      <c r="A134" s="314"/>
      <c r="B134" s="317"/>
      <c r="C134" s="318"/>
      <c r="D134" s="150" t="s">
        <v>2</v>
      </c>
      <c r="E134" s="216">
        <f t="shared" si="301"/>
        <v>0</v>
      </c>
      <c r="F134" s="216">
        <f t="shared" si="301"/>
        <v>0</v>
      </c>
      <c r="G134" s="131" t="e">
        <v>#DIV/0!</v>
      </c>
      <c r="H134" s="123">
        <f t="shared" ref="H134:AQ134" si="303">H130</f>
        <v>0</v>
      </c>
      <c r="I134" s="123">
        <f t="shared" si="303"/>
        <v>0</v>
      </c>
      <c r="J134" s="123">
        <f t="shared" si="303"/>
        <v>0</v>
      </c>
      <c r="K134" s="123">
        <f t="shared" si="303"/>
        <v>0</v>
      </c>
      <c r="L134" s="123">
        <f t="shared" si="303"/>
        <v>0</v>
      </c>
      <c r="M134" s="123">
        <f t="shared" si="303"/>
        <v>0</v>
      </c>
      <c r="N134" s="123">
        <f t="shared" si="303"/>
        <v>0</v>
      </c>
      <c r="O134" s="123">
        <f t="shared" si="303"/>
        <v>0</v>
      </c>
      <c r="P134" s="123">
        <f t="shared" si="303"/>
        <v>0</v>
      </c>
      <c r="Q134" s="123">
        <f t="shared" si="303"/>
        <v>0</v>
      </c>
      <c r="R134" s="123">
        <f t="shared" si="303"/>
        <v>0</v>
      </c>
      <c r="S134" s="123">
        <f t="shared" si="303"/>
        <v>0</v>
      </c>
      <c r="T134" s="123">
        <f t="shared" si="303"/>
        <v>0</v>
      </c>
      <c r="U134" s="123">
        <f t="shared" si="303"/>
        <v>0</v>
      </c>
      <c r="V134" s="123">
        <f t="shared" si="303"/>
        <v>0</v>
      </c>
      <c r="W134" s="123">
        <f t="shared" si="303"/>
        <v>0</v>
      </c>
      <c r="X134" s="123">
        <f t="shared" si="303"/>
        <v>0</v>
      </c>
      <c r="Y134" s="123">
        <f t="shared" si="303"/>
        <v>0</v>
      </c>
      <c r="Z134" s="123">
        <f t="shared" si="303"/>
        <v>0</v>
      </c>
      <c r="AA134" s="123">
        <f t="shared" si="303"/>
        <v>0</v>
      </c>
      <c r="AB134" s="123">
        <f t="shared" si="303"/>
        <v>0</v>
      </c>
      <c r="AC134" s="123">
        <f t="shared" si="303"/>
        <v>0</v>
      </c>
      <c r="AD134" s="123">
        <f t="shared" si="303"/>
        <v>0</v>
      </c>
      <c r="AE134" s="123">
        <f t="shared" si="303"/>
        <v>0</v>
      </c>
      <c r="AF134" s="123">
        <f t="shared" si="303"/>
        <v>0</v>
      </c>
      <c r="AG134" s="123">
        <f t="shared" si="303"/>
        <v>0</v>
      </c>
      <c r="AH134" s="123">
        <f t="shared" si="303"/>
        <v>0</v>
      </c>
      <c r="AI134" s="123">
        <f t="shared" si="303"/>
        <v>0</v>
      </c>
      <c r="AJ134" s="123">
        <f t="shared" si="303"/>
        <v>0</v>
      </c>
      <c r="AK134" s="123">
        <f t="shared" si="303"/>
        <v>0</v>
      </c>
      <c r="AL134" s="123">
        <f t="shared" si="303"/>
        <v>0</v>
      </c>
      <c r="AM134" s="123">
        <f t="shared" si="303"/>
        <v>0</v>
      </c>
      <c r="AN134" s="123">
        <f t="shared" si="303"/>
        <v>0</v>
      </c>
      <c r="AO134" s="123">
        <f t="shared" si="303"/>
        <v>0</v>
      </c>
      <c r="AP134" s="123">
        <f t="shared" si="303"/>
        <v>0</v>
      </c>
      <c r="AQ134" s="123">
        <f t="shared" si="303"/>
        <v>0</v>
      </c>
      <c r="AR134" s="322"/>
    </row>
    <row r="135" spans="1:44" ht="19.7" hidden="1" customHeight="1">
      <c r="A135" s="314"/>
      <c r="B135" s="319"/>
      <c r="C135" s="320"/>
      <c r="D135" s="151" t="s">
        <v>43</v>
      </c>
      <c r="E135" s="216">
        <f t="shared" si="301"/>
        <v>0</v>
      </c>
      <c r="F135" s="216">
        <f t="shared" si="301"/>
        <v>0</v>
      </c>
      <c r="G135" s="131" t="e">
        <v>#DIV/0!</v>
      </c>
      <c r="H135" s="123">
        <f t="shared" ref="H135:AQ135" si="304">H131</f>
        <v>0</v>
      </c>
      <c r="I135" s="123">
        <f t="shared" si="304"/>
        <v>0</v>
      </c>
      <c r="J135" s="123">
        <f t="shared" si="304"/>
        <v>0</v>
      </c>
      <c r="K135" s="123">
        <f t="shared" si="304"/>
        <v>0</v>
      </c>
      <c r="L135" s="123">
        <f t="shared" si="304"/>
        <v>0</v>
      </c>
      <c r="M135" s="123">
        <f t="shared" si="304"/>
        <v>0</v>
      </c>
      <c r="N135" s="123">
        <f t="shared" si="304"/>
        <v>0</v>
      </c>
      <c r="O135" s="123">
        <f t="shared" si="304"/>
        <v>0</v>
      </c>
      <c r="P135" s="123">
        <f t="shared" si="304"/>
        <v>0</v>
      </c>
      <c r="Q135" s="123">
        <f t="shared" si="304"/>
        <v>0</v>
      </c>
      <c r="R135" s="123">
        <f t="shared" si="304"/>
        <v>0</v>
      </c>
      <c r="S135" s="123">
        <f t="shared" si="304"/>
        <v>0</v>
      </c>
      <c r="T135" s="123">
        <f t="shared" si="304"/>
        <v>0</v>
      </c>
      <c r="U135" s="123">
        <f t="shared" si="304"/>
        <v>0</v>
      </c>
      <c r="V135" s="123">
        <f t="shared" si="304"/>
        <v>0</v>
      </c>
      <c r="W135" s="123">
        <f t="shared" si="304"/>
        <v>0</v>
      </c>
      <c r="X135" s="123">
        <f t="shared" si="304"/>
        <v>0</v>
      </c>
      <c r="Y135" s="123">
        <f t="shared" si="304"/>
        <v>0</v>
      </c>
      <c r="Z135" s="123">
        <f t="shared" si="304"/>
        <v>0</v>
      </c>
      <c r="AA135" s="123">
        <f t="shared" si="304"/>
        <v>0</v>
      </c>
      <c r="AB135" s="123">
        <f t="shared" si="304"/>
        <v>0</v>
      </c>
      <c r="AC135" s="123">
        <f t="shared" si="304"/>
        <v>0</v>
      </c>
      <c r="AD135" s="123">
        <f t="shared" si="304"/>
        <v>0</v>
      </c>
      <c r="AE135" s="123">
        <f t="shared" si="304"/>
        <v>0</v>
      </c>
      <c r="AF135" s="123">
        <f t="shared" si="304"/>
        <v>0</v>
      </c>
      <c r="AG135" s="123">
        <f t="shared" si="304"/>
        <v>0</v>
      </c>
      <c r="AH135" s="123">
        <f t="shared" si="304"/>
        <v>0</v>
      </c>
      <c r="AI135" s="123">
        <f t="shared" si="304"/>
        <v>0</v>
      </c>
      <c r="AJ135" s="123">
        <f t="shared" si="304"/>
        <v>0</v>
      </c>
      <c r="AK135" s="123">
        <f t="shared" si="304"/>
        <v>0</v>
      </c>
      <c r="AL135" s="123">
        <f t="shared" si="304"/>
        <v>0</v>
      </c>
      <c r="AM135" s="123">
        <f t="shared" si="304"/>
        <v>0</v>
      </c>
      <c r="AN135" s="123">
        <f t="shared" si="304"/>
        <v>0</v>
      </c>
      <c r="AO135" s="123">
        <f t="shared" si="304"/>
        <v>0</v>
      </c>
      <c r="AP135" s="123">
        <f t="shared" si="304"/>
        <v>0</v>
      </c>
      <c r="AQ135" s="123">
        <f t="shared" si="304"/>
        <v>0</v>
      </c>
      <c r="AR135" s="322"/>
    </row>
    <row r="136" spans="1:44" ht="19.7" customHeight="1">
      <c r="A136" s="323" t="s">
        <v>367</v>
      </c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5"/>
    </row>
    <row r="137" spans="1:44" ht="18.75" customHeight="1">
      <c r="A137" s="305" t="s">
        <v>95</v>
      </c>
      <c r="B137" s="306" t="s">
        <v>343</v>
      </c>
      <c r="C137" s="306" t="s">
        <v>392</v>
      </c>
      <c r="D137" s="132" t="s">
        <v>41</v>
      </c>
      <c r="E137" s="215">
        <f>SUM(E138:E140)</f>
        <v>13607.76556</v>
      </c>
      <c r="F137" s="215">
        <f>SUM(F138:F140)</f>
        <v>0</v>
      </c>
      <c r="G137" s="127">
        <f>F137/E137*100</f>
        <v>0</v>
      </c>
      <c r="H137" s="127">
        <f t="shared" ref="H137" si="305">SUM(H138:H140)</f>
        <v>0</v>
      </c>
      <c r="I137" s="127">
        <f t="shared" ref="I137" si="306">SUM(I138:I140)</f>
        <v>0</v>
      </c>
      <c r="J137" s="127">
        <f t="shared" ref="J137" si="307">SUM(J138:J140)</f>
        <v>0</v>
      </c>
      <c r="K137" s="127">
        <f t="shared" ref="K137" si="308">SUM(K138:K140)</f>
        <v>0</v>
      </c>
      <c r="L137" s="127">
        <f t="shared" ref="L137" si="309">SUM(L138:L140)</f>
        <v>0</v>
      </c>
      <c r="M137" s="127">
        <f t="shared" ref="M137" si="310">SUM(M138:M140)</f>
        <v>0</v>
      </c>
      <c r="N137" s="127">
        <f t="shared" ref="N137" si="311">SUM(N138:N140)</f>
        <v>0</v>
      </c>
      <c r="O137" s="127">
        <f t="shared" ref="O137" si="312">SUM(O138:O140)</f>
        <v>0</v>
      </c>
      <c r="P137" s="127">
        <f t="shared" ref="P137" si="313">SUM(P138:P140)</f>
        <v>0</v>
      </c>
      <c r="Q137" s="127">
        <f t="shared" ref="Q137" si="314">SUM(Q138:Q140)</f>
        <v>0</v>
      </c>
      <c r="R137" s="127">
        <f t="shared" ref="R137" si="315">SUM(R138:R140)</f>
        <v>0</v>
      </c>
      <c r="S137" s="127">
        <f t="shared" ref="S137" si="316">SUM(S138:S140)</f>
        <v>0</v>
      </c>
      <c r="T137" s="127">
        <f t="shared" ref="T137" si="317">SUM(T138:T140)</f>
        <v>418.03769999999997</v>
      </c>
      <c r="U137" s="127">
        <f t="shared" ref="U137" si="318">SUM(U138:U140)</f>
        <v>0</v>
      </c>
      <c r="V137" s="127">
        <f t="shared" ref="V137" si="319">SUM(V138:V140)</f>
        <v>0</v>
      </c>
      <c r="W137" s="127">
        <f t="shared" ref="W137" si="320">SUM(W138:W140)</f>
        <v>0</v>
      </c>
      <c r="X137" s="127">
        <f t="shared" ref="X137" si="321">SUM(X138:X140)</f>
        <v>0</v>
      </c>
      <c r="Y137" s="127">
        <f t="shared" ref="Y137" si="322">SUM(Y138:Y140)</f>
        <v>0</v>
      </c>
      <c r="Z137" s="127">
        <f t="shared" ref="Z137" si="323">SUM(Z138:Z140)</f>
        <v>1585.9892600000001</v>
      </c>
      <c r="AA137" s="127">
        <f t="shared" ref="AA137" si="324">SUM(AA138:AA140)</f>
        <v>0</v>
      </c>
      <c r="AB137" s="127">
        <f t="shared" ref="AB137" si="325">SUM(AB138:AB140)</f>
        <v>0</v>
      </c>
      <c r="AC137" s="127">
        <f t="shared" ref="AC137" si="326">SUM(AC138:AC140)</f>
        <v>0</v>
      </c>
      <c r="AD137" s="127">
        <f t="shared" ref="AD137" si="327">SUM(AD138:AD140)</f>
        <v>0</v>
      </c>
      <c r="AE137" s="127">
        <f t="shared" ref="AE137" si="328">SUM(AE138:AE140)</f>
        <v>0</v>
      </c>
      <c r="AF137" s="127">
        <f t="shared" ref="AF137" si="329">SUM(AF138:AF140)</f>
        <v>2160.3085999999998</v>
      </c>
      <c r="AG137" s="127">
        <f t="shared" ref="AG137" si="330">SUM(AG138:AG140)</f>
        <v>0</v>
      </c>
      <c r="AH137" s="127">
        <f t="shared" ref="AH137" si="331">SUM(AH138:AH140)</f>
        <v>0</v>
      </c>
      <c r="AI137" s="127">
        <f t="shared" ref="AI137" si="332">SUM(AI138:AI140)</f>
        <v>0</v>
      </c>
      <c r="AJ137" s="127">
        <f t="shared" ref="AJ137" si="333">SUM(AJ138:AJ140)</f>
        <v>0</v>
      </c>
      <c r="AK137" s="127">
        <f t="shared" ref="AK137" si="334">SUM(AK138:AK140)</f>
        <v>0</v>
      </c>
      <c r="AL137" s="127">
        <f t="shared" ref="AL137" si="335">SUM(AL138:AL140)</f>
        <v>9443.43</v>
      </c>
      <c r="AM137" s="127">
        <f t="shared" ref="AM137" si="336">SUM(AM138:AM140)</f>
        <v>0</v>
      </c>
      <c r="AN137" s="127">
        <f t="shared" ref="AN137" si="337">SUM(AN138:AN140)</f>
        <v>0</v>
      </c>
      <c r="AO137" s="127">
        <f t="shared" ref="AO137" si="338">SUM(AO138:AO140)</f>
        <v>0</v>
      </c>
      <c r="AP137" s="127">
        <f t="shared" ref="AP137" si="339">SUM(AP138:AP140)</f>
        <v>0</v>
      </c>
      <c r="AQ137" s="127">
        <f t="shared" ref="AQ137" si="340">SUM(AQ138:AQ140)</f>
        <v>0</v>
      </c>
      <c r="AR137" s="308"/>
    </row>
    <row r="138" spans="1:44" ht="31.5">
      <c r="A138" s="305"/>
      <c r="B138" s="306"/>
      <c r="C138" s="306"/>
      <c r="D138" s="150" t="s">
        <v>37</v>
      </c>
      <c r="E138" s="216">
        <f t="shared" ref="E138:F140" si="341">H138+K138+N138+Q138+T138+W138+Z138+AC138+AF138+AI138+AL138+AO138</f>
        <v>0</v>
      </c>
      <c r="F138" s="216">
        <f t="shared" si="341"/>
        <v>0</v>
      </c>
      <c r="G138" s="127" t="e">
        <f t="shared" ref="G138:G140" si="342">F138/E138*100</f>
        <v>#DIV/0!</v>
      </c>
      <c r="H138" s="123">
        <f>H142+H146+H150+H154+H158+H162+H166+H170+H174</f>
        <v>0</v>
      </c>
      <c r="I138" s="123">
        <f t="shared" ref="I138:AQ138" si="343">I142+I146+I150+I154+I158+I162+I166+I170+I174</f>
        <v>0</v>
      </c>
      <c r="J138" s="123">
        <f t="shared" si="343"/>
        <v>0</v>
      </c>
      <c r="K138" s="123">
        <f t="shared" si="343"/>
        <v>0</v>
      </c>
      <c r="L138" s="123">
        <f t="shared" si="343"/>
        <v>0</v>
      </c>
      <c r="M138" s="123">
        <f t="shared" si="343"/>
        <v>0</v>
      </c>
      <c r="N138" s="123">
        <f t="shared" si="343"/>
        <v>0</v>
      </c>
      <c r="O138" s="123">
        <f t="shared" si="343"/>
        <v>0</v>
      </c>
      <c r="P138" s="123">
        <f t="shared" si="343"/>
        <v>0</v>
      </c>
      <c r="Q138" s="123">
        <f t="shared" si="343"/>
        <v>0</v>
      </c>
      <c r="R138" s="123">
        <f t="shared" si="343"/>
        <v>0</v>
      </c>
      <c r="S138" s="123">
        <f t="shared" si="343"/>
        <v>0</v>
      </c>
      <c r="T138" s="123">
        <f t="shared" si="343"/>
        <v>0</v>
      </c>
      <c r="U138" s="123">
        <f t="shared" si="343"/>
        <v>0</v>
      </c>
      <c r="V138" s="123">
        <f t="shared" si="343"/>
        <v>0</v>
      </c>
      <c r="W138" s="123">
        <f t="shared" si="343"/>
        <v>0</v>
      </c>
      <c r="X138" s="123">
        <f t="shared" si="343"/>
        <v>0</v>
      </c>
      <c r="Y138" s="123">
        <f t="shared" si="343"/>
        <v>0</v>
      </c>
      <c r="Z138" s="123">
        <f t="shared" si="343"/>
        <v>0</v>
      </c>
      <c r="AA138" s="123">
        <f t="shared" si="343"/>
        <v>0</v>
      </c>
      <c r="AB138" s="123">
        <f t="shared" si="343"/>
        <v>0</v>
      </c>
      <c r="AC138" s="123">
        <f t="shared" si="343"/>
        <v>0</v>
      </c>
      <c r="AD138" s="123">
        <f t="shared" si="343"/>
        <v>0</v>
      </c>
      <c r="AE138" s="123">
        <f t="shared" si="343"/>
        <v>0</v>
      </c>
      <c r="AF138" s="123">
        <f t="shared" si="343"/>
        <v>0</v>
      </c>
      <c r="AG138" s="123">
        <f t="shared" si="343"/>
        <v>0</v>
      </c>
      <c r="AH138" s="123">
        <f t="shared" si="343"/>
        <v>0</v>
      </c>
      <c r="AI138" s="123">
        <f t="shared" si="343"/>
        <v>0</v>
      </c>
      <c r="AJ138" s="123">
        <f t="shared" si="343"/>
        <v>0</v>
      </c>
      <c r="AK138" s="123">
        <f t="shared" si="343"/>
        <v>0</v>
      </c>
      <c r="AL138" s="123">
        <f t="shared" si="343"/>
        <v>0</v>
      </c>
      <c r="AM138" s="123">
        <f t="shared" si="343"/>
        <v>0</v>
      </c>
      <c r="AN138" s="123">
        <f t="shared" si="343"/>
        <v>0</v>
      </c>
      <c r="AO138" s="123">
        <f t="shared" si="343"/>
        <v>0</v>
      </c>
      <c r="AP138" s="123">
        <f t="shared" si="343"/>
        <v>0</v>
      </c>
      <c r="AQ138" s="123">
        <f t="shared" si="343"/>
        <v>0</v>
      </c>
      <c r="AR138" s="309"/>
    </row>
    <row r="139" spans="1:44" ht="46.5" customHeight="1">
      <c r="A139" s="305"/>
      <c r="B139" s="306"/>
      <c r="C139" s="306"/>
      <c r="D139" s="150" t="s">
        <v>2</v>
      </c>
      <c r="E139" s="216">
        <f t="shared" si="341"/>
        <v>0</v>
      </c>
      <c r="F139" s="216">
        <f t="shared" si="341"/>
        <v>0</v>
      </c>
      <c r="G139" s="127" t="e">
        <f t="shared" si="342"/>
        <v>#DIV/0!</v>
      </c>
      <c r="H139" s="123">
        <f t="shared" ref="H139:AQ139" si="344">H143+H147+H151+H155+H159+H163+H167+H171+H175</f>
        <v>0</v>
      </c>
      <c r="I139" s="123">
        <f t="shared" si="344"/>
        <v>0</v>
      </c>
      <c r="J139" s="123">
        <f t="shared" si="344"/>
        <v>0</v>
      </c>
      <c r="K139" s="123">
        <f t="shared" si="344"/>
        <v>0</v>
      </c>
      <c r="L139" s="123">
        <f t="shared" si="344"/>
        <v>0</v>
      </c>
      <c r="M139" s="123">
        <f t="shared" si="344"/>
        <v>0</v>
      </c>
      <c r="N139" s="123">
        <f t="shared" si="344"/>
        <v>0</v>
      </c>
      <c r="O139" s="123">
        <f t="shared" si="344"/>
        <v>0</v>
      </c>
      <c r="P139" s="123">
        <f t="shared" si="344"/>
        <v>0</v>
      </c>
      <c r="Q139" s="123">
        <f t="shared" si="344"/>
        <v>0</v>
      </c>
      <c r="R139" s="123">
        <f t="shared" si="344"/>
        <v>0</v>
      </c>
      <c r="S139" s="123">
        <f t="shared" si="344"/>
        <v>0</v>
      </c>
      <c r="T139" s="123">
        <f t="shared" si="344"/>
        <v>0</v>
      </c>
      <c r="U139" s="123">
        <f t="shared" si="344"/>
        <v>0</v>
      </c>
      <c r="V139" s="123">
        <f t="shared" si="344"/>
        <v>0</v>
      </c>
      <c r="W139" s="123">
        <f t="shared" si="344"/>
        <v>0</v>
      </c>
      <c r="X139" s="123">
        <f t="shared" si="344"/>
        <v>0</v>
      </c>
      <c r="Y139" s="123">
        <f t="shared" si="344"/>
        <v>0</v>
      </c>
      <c r="Z139" s="123">
        <f t="shared" si="344"/>
        <v>0</v>
      </c>
      <c r="AA139" s="123">
        <f t="shared" si="344"/>
        <v>0</v>
      </c>
      <c r="AB139" s="123">
        <f t="shared" si="344"/>
        <v>0</v>
      </c>
      <c r="AC139" s="123">
        <f t="shared" si="344"/>
        <v>0</v>
      </c>
      <c r="AD139" s="123">
        <f t="shared" si="344"/>
        <v>0</v>
      </c>
      <c r="AE139" s="123">
        <f t="shared" si="344"/>
        <v>0</v>
      </c>
      <c r="AF139" s="123">
        <f t="shared" si="344"/>
        <v>0</v>
      </c>
      <c r="AG139" s="123">
        <f t="shared" si="344"/>
        <v>0</v>
      </c>
      <c r="AH139" s="123">
        <f t="shared" si="344"/>
        <v>0</v>
      </c>
      <c r="AI139" s="123">
        <f t="shared" si="344"/>
        <v>0</v>
      </c>
      <c r="AJ139" s="123">
        <f t="shared" si="344"/>
        <v>0</v>
      </c>
      <c r="AK139" s="123">
        <f t="shared" si="344"/>
        <v>0</v>
      </c>
      <c r="AL139" s="123">
        <f t="shared" si="344"/>
        <v>0</v>
      </c>
      <c r="AM139" s="123">
        <f t="shared" si="344"/>
        <v>0</v>
      </c>
      <c r="AN139" s="123">
        <f t="shared" si="344"/>
        <v>0</v>
      </c>
      <c r="AO139" s="123">
        <f t="shared" si="344"/>
        <v>0</v>
      </c>
      <c r="AP139" s="123">
        <f t="shared" si="344"/>
        <v>0</v>
      </c>
      <c r="AQ139" s="123">
        <f t="shared" si="344"/>
        <v>0</v>
      </c>
      <c r="AR139" s="309"/>
    </row>
    <row r="140" spans="1:44" ht="27.2" customHeight="1">
      <c r="A140" s="305"/>
      <c r="B140" s="306"/>
      <c r="C140" s="306"/>
      <c r="D140" s="151" t="s">
        <v>43</v>
      </c>
      <c r="E140" s="216">
        <f t="shared" si="341"/>
        <v>13607.76556</v>
      </c>
      <c r="F140" s="216">
        <f t="shared" si="341"/>
        <v>0</v>
      </c>
      <c r="G140" s="127">
        <f t="shared" si="342"/>
        <v>0</v>
      </c>
      <c r="H140" s="123">
        <f t="shared" ref="H140:AQ140" si="345">H144+H148+H152+H156+H160+H164+H168+H172+H176</f>
        <v>0</v>
      </c>
      <c r="I140" s="123">
        <f t="shared" si="345"/>
        <v>0</v>
      </c>
      <c r="J140" s="123">
        <f t="shared" si="345"/>
        <v>0</v>
      </c>
      <c r="K140" s="123">
        <f t="shared" si="345"/>
        <v>0</v>
      </c>
      <c r="L140" s="123">
        <f t="shared" si="345"/>
        <v>0</v>
      </c>
      <c r="M140" s="123">
        <f t="shared" si="345"/>
        <v>0</v>
      </c>
      <c r="N140" s="123">
        <f t="shared" si="345"/>
        <v>0</v>
      </c>
      <c r="O140" s="123">
        <f t="shared" si="345"/>
        <v>0</v>
      </c>
      <c r="P140" s="123">
        <f t="shared" si="345"/>
        <v>0</v>
      </c>
      <c r="Q140" s="123">
        <f t="shared" si="345"/>
        <v>0</v>
      </c>
      <c r="R140" s="123">
        <f t="shared" si="345"/>
        <v>0</v>
      </c>
      <c r="S140" s="123">
        <f t="shared" si="345"/>
        <v>0</v>
      </c>
      <c r="T140" s="123">
        <f t="shared" si="345"/>
        <v>418.03769999999997</v>
      </c>
      <c r="U140" s="123">
        <f t="shared" si="345"/>
        <v>0</v>
      </c>
      <c r="V140" s="123">
        <f t="shared" si="345"/>
        <v>0</v>
      </c>
      <c r="W140" s="123">
        <f t="shared" si="345"/>
        <v>0</v>
      </c>
      <c r="X140" s="123">
        <f t="shared" si="345"/>
        <v>0</v>
      </c>
      <c r="Y140" s="123">
        <f t="shared" si="345"/>
        <v>0</v>
      </c>
      <c r="Z140" s="123">
        <f t="shared" si="345"/>
        <v>1585.9892600000001</v>
      </c>
      <c r="AA140" s="123">
        <f t="shared" si="345"/>
        <v>0</v>
      </c>
      <c r="AB140" s="123">
        <f t="shared" si="345"/>
        <v>0</v>
      </c>
      <c r="AC140" s="123">
        <f t="shared" si="345"/>
        <v>0</v>
      </c>
      <c r="AD140" s="123">
        <f t="shared" si="345"/>
        <v>0</v>
      </c>
      <c r="AE140" s="123">
        <f t="shared" si="345"/>
        <v>0</v>
      </c>
      <c r="AF140" s="123">
        <f t="shared" si="345"/>
        <v>2160.3085999999998</v>
      </c>
      <c r="AG140" s="123">
        <f t="shared" si="345"/>
        <v>0</v>
      </c>
      <c r="AH140" s="123">
        <f t="shared" si="345"/>
        <v>0</v>
      </c>
      <c r="AI140" s="123">
        <f t="shared" si="345"/>
        <v>0</v>
      </c>
      <c r="AJ140" s="123">
        <f t="shared" si="345"/>
        <v>0</v>
      </c>
      <c r="AK140" s="123">
        <f t="shared" si="345"/>
        <v>0</v>
      </c>
      <c r="AL140" s="123">
        <f t="shared" si="345"/>
        <v>9443.43</v>
      </c>
      <c r="AM140" s="123">
        <f t="shared" si="345"/>
        <v>0</v>
      </c>
      <c r="AN140" s="123">
        <f t="shared" si="345"/>
        <v>0</v>
      </c>
      <c r="AO140" s="123">
        <f t="shared" si="345"/>
        <v>0</v>
      </c>
      <c r="AP140" s="123">
        <f t="shared" si="345"/>
        <v>0</v>
      </c>
      <c r="AQ140" s="123">
        <f t="shared" si="345"/>
        <v>0</v>
      </c>
      <c r="AR140" s="309"/>
    </row>
    <row r="141" spans="1:44" ht="18.75" customHeight="1">
      <c r="A141" s="305" t="s">
        <v>463</v>
      </c>
      <c r="B141" s="306" t="s">
        <v>472</v>
      </c>
      <c r="C141" s="306" t="s">
        <v>392</v>
      </c>
      <c r="D141" s="132" t="s">
        <v>41</v>
      </c>
      <c r="E141" s="215">
        <f>SUM(E142:E144)</f>
        <v>54.832000000000001</v>
      </c>
      <c r="F141" s="215">
        <f>SUM(F142:F144)</f>
        <v>0</v>
      </c>
      <c r="G141" s="127">
        <f>F141/E141*100</f>
        <v>0</v>
      </c>
      <c r="H141" s="127">
        <f t="shared" ref="H141" si="346">SUM(H142:H144)</f>
        <v>0</v>
      </c>
      <c r="I141" s="127">
        <f t="shared" ref="I141:AQ141" si="347">SUM(I142:I144)</f>
        <v>0</v>
      </c>
      <c r="J141" s="127">
        <f t="shared" si="347"/>
        <v>0</v>
      </c>
      <c r="K141" s="127">
        <f t="shared" si="347"/>
        <v>0</v>
      </c>
      <c r="L141" s="127">
        <f t="shared" si="347"/>
        <v>0</v>
      </c>
      <c r="M141" s="127">
        <f t="shared" si="347"/>
        <v>0</v>
      </c>
      <c r="N141" s="127">
        <f t="shared" si="347"/>
        <v>0</v>
      </c>
      <c r="O141" s="127">
        <f t="shared" si="347"/>
        <v>0</v>
      </c>
      <c r="P141" s="127">
        <f t="shared" si="347"/>
        <v>0</v>
      </c>
      <c r="Q141" s="127">
        <f t="shared" si="347"/>
        <v>0</v>
      </c>
      <c r="R141" s="127">
        <f t="shared" si="347"/>
        <v>0</v>
      </c>
      <c r="S141" s="127">
        <f t="shared" si="347"/>
        <v>0</v>
      </c>
      <c r="T141" s="127">
        <f t="shared" si="347"/>
        <v>54.832000000000001</v>
      </c>
      <c r="U141" s="127">
        <f t="shared" si="347"/>
        <v>0</v>
      </c>
      <c r="V141" s="127">
        <f t="shared" si="347"/>
        <v>0</v>
      </c>
      <c r="W141" s="127">
        <f t="shared" si="347"/>
        <v>0</v>
      </c>
      <c r="X141" s="127">
        <f t="shared" si="347"/>
        <v>0</v>
      </c>
      <c r="Y141" s="127">
        <f t="shared" si="347"/>
        <v>0</v>
      </c>
      <c r="Z141" s="127">
        <f t="shared" si="347"/>
        <v>0</v>
      </c>
      <c r="AA141" s="127">
        <f t="shared" si="347"/>
        <v>0</v>
      </c>
      <c r="AB141" s="127">
        <f t="shared" si="347"/>
        <v>0</v>
      </c>
      <c r="AC141" s="127">
        <f t="shared" si="347"/>
        <v>0</v>
      </c>
      <c r="AD141" s="127">
        <f t="shared" si="347"/>
        <v>0</v>
      </c>
      <c r="AE141" s="127">
        <f t="shared" si="347"/>
        <v>0</v>
      </c>
      <c r="AF141" s="127">
        <f t="shared" si="347"/>
        <v>0</v>
      </c>
      <c r="AG141" s="127">
        <f t="shared" si="347"/>
        <v>0</v>
      </c>
      <c r="AH141" s="127">
        <f t="shared" si="347"/>
        <v>0</v>
      </c>
      <c r="AI141" s="127">
        <f t="shared" si="347"/>
        <v>0</v>
      </c>
      <c r="AJ141" s="127">
        <f t="shared" si="347"/>
        <v>0</v>
      </c>
      <c r="AK141" s="127">
        <f t="shared" si="347"/>
        <v>0</v>
      </c>
      <c r="AL141" s="127">
        <f t="shared" si="347"/>
        <v>0</v>
      </c>
      <c r="AM141" s="127">
        <f t="shared" si="347"/>
        <v>0</v>
      </c>
      <c r="AN141" s="127">
        <f t="shared" si="347"/>
        <v>0</v>
      </c>
      <c r="AO141" s="127">
        <f t="shared" si="347"/>
        <v>0</v>
      </c>
      <c r="AP141" s="127">
        <f t="shared" si="347"/>
        <v>0</v>
      </c>
      <c r="AQ141" s="127">
        <f t="shared" si="347"/>
        <v>0</v>
      </c>
      <c r="AR141" s="308"/>
    </row>
    <row r="142" spans="1:44" ht="31.5">
      <c r="A142" s="305"/>
      <c r="B142" s="306"/>
      <c r="C142" s="306"/>
      <c r="D142" s="150" t="s">
        <v>37</v>
      </c>
      <c r="E142" s="216">
        <f t="shared" ref="E142:E144" si="348">H142+K142+N142+Q142+T142+W142+Z142+AC142+AF142+AI142+AL142+AO142</f>
        <v>0</v>
      </c>
      <c r="F142" s="216">
        <f t="shared" ref="F142:F144" si="349">I142+L142+O142+R142+U142+X142+AA142+AD142+AG142+AJ142+AM142+AP142</f>
        <v>0</v>
      </c>
      <c r="G142" s="127" t="e">
        <f t="shared" ref="G142:G144" si="350">F142/E142*100</f>
        <v>#DIV/0!</v>
      </c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309"/>
    </row>
    <row r="143" spans="1:44" ht="46.5" customHeight="1">
      <c r="A143" s="305"/>
      <c r="B143" s="306"/>
      <c r="C143" s="306"/>
      <c r="D143" s="150" t="s">
        <v>2</v>
      </c>
      <c r="E143" s="216">
        <f t="shared" si="348"/>
        <v>0</v>
      </c>
      <c r="F143" s="216">
        <f t="shared" si="349"/>
        <v>0</v>
      </c>
      <c r="G143" s="127" t="e">
        <f t="shared" si="350"/>
        <v>#DIV/0!</v>
      </c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309"/>
    </row>
    <row r="144" spans="1:44" ht="27.2" customHeight="1">
      <c r="A144" s="305"/>
      <c r="B144" s="306"/>
      <c r="C144" s="306"/>
      <c r="D144" s="151" t="s">
        <v>43</v>
      </c>
      <c r="E144" s="216">
        <f t="shared" si="348"/>
        <v>54.832000000000001</v>
      </c>
      <c r="F144" s="216">
        <f t="shared" si="349"/>
        <v>0</v>
      </c>
      <c r="G144" s="127">
        <f t="shared" si="350"/>
        <v>0</v>
      </c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203">
        <v>54.832000000000001</v>
      </c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309"/>
    </row>
    <row r="145" spans="1:44" ht="18.75" customHeight="1">
      <c r="A145" s="305" t="s">
        <v>464</v>
      </c>
      <c r="B145" s="306" t="s">
        <v>473</v>
      </c>
      <c r="C145" s="306" t="s">
        <v>392</v>
      </c>
      <c r="D145" s="132" t="s">
        <v>41</v>
      </c>
      <c r="E145" s="215">
        <f>SUM(E146:E148)</f>
        <v>2160.3085999999998</v>
      </c>
      <c r="F145" s="215">
        <f>SUM(F146:F148)</f>
        <v>0</v>
      </c>
      <c r="G145" s="127">
        <f>F145/E145*100</f>
        <v>0</v>
      </c>
      <c r="H145" s="127">
        <f t="shared" ref="H145" si="351">SUM(H146:H148)</f>
        <v>0</v>
      </c>
      <c r="I145" s="127">
        <f t="shared" ref="I145:AQ145" si="352">SUM(I146:I148)</f>
        <v>0</v>
      </c>
      <c r="J145" s="127">
        <f t="shared" si="352"/>
        <v>0</v>
      </c>
      <c r="K145" s="127">
        <f t="shared" si="352"/>
        <v>0</v>
      </c>
      <c r="L145" s="127">
        <f t="shared" si="352"/>
        <v>0</v>
      </c>
      <c r="M145" s="127">
        <f t="shared" si="352"/>
        <v>0</v>
      </c>
      <c r="N145" s="127">
        <f t="shared" si="352"/>
        <v>0</v>
      </c>
      <c r="O145" s="127">
        <f t="shared" si="352"/>
        <v>0</v>
      </c>
      <c r="P145" s="127">
        <f t="shared" si="352"/>
        <v>0</v>
      </c>
      <c r="Q145" s="127">
        <f t="shared" si="352"/>
        <v>0</v>
      </c>
      <c r="R145" s="127">
        <f t="shared" si="352"/>
        <v>0</v>
      </c>
      <c r="S145" s="127">
        <f t="shared" si="352"/>
        <v>0</v>
      </c>
      <c r="T145" s="127">
        <f t="shared" si="352"/>
        <v>0</v>
      </c>
      <c r="U145" s="127">
        <f t="shared" si="352"/>
        <v>0</v>
      </c>
      <c r="V145" s="127">
        <f t="shared" si="352"/>
        <v>0</v>
      </c>
      <c r="W145" s="127">
        <f t="shared" si="352"/>
        <v>0</v>
      </c>
      <c r="X145" s="127">
        <f t="shared" si="352"/>
        <v>0</v>
      </c>
      <c r="Y145" s="127">
        <f t="shared" si="352"/>
        <v>0</v>
      </c>
      <c r="Z145" s="127">
        <f t="shared" si="352"/>
        <v>0</v>
      </c>
      <c r="AA145" s="127">
        <f t="shared" si="352"/>
        <v>0</v>
      </c>
      <c r="AB145" s="127">
        <f t="shared" si="352"/>
        <v>0</v>
      </c>
      <c r="AC145" s="127">
        <f t="shared" si="352"/>
        <v>0</v>
      </c>
      <c r="AD145" s="127">
        <f t="shared" si="352"/>
        <v>0</v>
      </c>
      <c r="AE145" s="127">
        <f t="shared" si="352"/>
        <v>0</v>
      </c>
      <c r="AF145" s="127">
        <f t="shared" si="352"/>
        <v>2160.3085999999998</v>
      </c>
      <c r="AG145" s="127">
        <f t="shared" si="352"/>
        <v>0</v>
      </c>
      <c r="AH145" s="127">
        <f t="shared" si="352"/>
        <v>0</v>
      </c>
      <c r="AI145" s="127">
        <f t="shared" si="352"/>
        <v>0</v>
      </c>
      <c r="AJ145" s="127">
        <f t="shared" si="352"/>
        <v>0</v>
      </c>
      <c r="AK145" s="127">
        <f t="shared" si="352"/>
        <v>0</v>
      </c>
      <c r="AL145" s="127">
        <f t="shared" si="352"/>
        <v>0</v>
      </c>
      <c r="AM145" s="127">
        <f t="shared" si="352"/>
        <v>0</v>
      </c>
      <c r="AN145" s="127">
        <f t="shared" si="352"/>
        <v>0</v>
      </c>
      <c r="AO145" s="127">
        <f t="shared" si="352"/>
        <v>0</v>
      </c>
      <c r="AP145" s="127">
        <f t="shared" si="352"/>
        <v>0</v>
      </c>
      <c r="AQ145" s="127">
        <f t="shared" si="352"/>
        <v>0</v>
      </c>
      <c r="AR145" s="308"/>
    </row>
    <row r="146" spans="1:44" ht="31.5">
      <c r="A146" s="305"/>
      <c r="B146" s="306"/>
      <c r="C146" s="306"/>
      <c r="D146" s="150" t="s">
        <v>37</v>
      </c>
      <c r="E146" s="216">
        <f t="shared" ref="E146:E148" si="353">H146+K146+N146+Q146+T146+W146+Z146+AC146+AF146+AI146+AL146+AO146</f>
        <v>0</v>
      </c>
      <c r="F146" s="216">
        <f t="shared" ref="F146:F148" si="354">I146+L146+O146+R146+U146+X146+AA146+AD146+AG146+AJ146+AM146+AP146</f>
        <v>0</v>
      </c>
      <c r="G146" s="127" t="e">
        <f t="shared" ref="G146:G148" si="355">F146/E146*100</f>
        <v>#DIV/0!</v>
      </c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309"/>
    </row>
    <row r="147" spans="1:44" ht="46.5" customHeight="1">
      <c r="A147" s="305"/>
      <c r="B147" s="306"/>
      <c r="C147" s="306"/>
      <c r="D147" s="150" t="s">
        <v>2</v>
      </c>
      <c r="E147" s="216">
        <f t="shared" si="353"/>
        <v>0</v>
      </c>
      <c r="F147" s="216">
        <f t="shared" si="354"/>
        <v>0</v>
      </c>
      <c r="G147" s="127" t="e">
        <f t="shared" si="355"/>
        <v>#DIV/0!</v>
      </c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309"/>
    </row>
    <row r="148" spans="1:44" ht="27.2" customHeight="1">
      <c r="A148" s="305"/>
      <c r="B148" s="306"/>
      <c r="C148" s="306"/>
      <c r="D148" s="151" t="s">
        <v>43</v>
      </c>
      <c r="E148" s="216">
        <f t="shared" si="353"/>
        <v>2160.3085999999998</v>
      </c>
      <c r="F148" s="216">
        <f t="shared" si="354"/>
        <v>0</v>
      </c>
      <c r="G148" s="127">
        <f t="shared" si="355"/>
        <v>0</v>
      </c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20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203">
        <v>2160.3085999999998</v>
      </c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309"/>
    </row>
    <row r="149" spans="1:44" ht="18.75" customHeight="1">
      <c r="A149" s="305" t="s">
        <v>465</v>
      </c>
      <c r="B149" s="306" t="s">
        <v>474</v>
      </c>
      <c r="C149" s="306" t="s">
        <v>392</v>
      </c>
      <c r="D149" s="132" t="s">
        <v>41</v>
      </c>
      <c r="E149" s="215">
        <f>SUM(E150:E152)</f>
        <v>42.455199999999998</v>
      </c>
      <c r="F149" s="215">
        <f>SUM(F150:F152)</f>
        <v>0</v>
      </c>
      <c r="G149" s="127">
        <f>F149/E149*100</f>
        <v>0</v>
      </c>
      <c r="H149" s="127">
        <f t="shared" ref="H149" si="356">SUM(H150:H152)</f>
        <v>0</v>
      </c>
      <c r="I149" s="127">
        <f t="shared" ref="I149:AQ149" si="357">SUM(I150:I152)</f>
        <v>0</v>
      </c>
      <c r="J149" s="127">
        <f t="shared" si="357"/>
        <v>0</v>
      </c>
      <c r="K149" s="127">
        <f t="shared" si="357"/>
        <v>0</v>
      </c>
      <c r="L149" s="127">
        <f t="shared" si="357"/>
        <v>0</v>
      </c>
      <c r="M149" s="127">
        <f t="shared" si="357"/>
        <v>0</v>
      </c>
      <c r="N149" s="127">
        <f t="shared" si="357"/>
        <v>0</v>
      </c>
      <c r="O149" s="127">
        <f t="shared" si="357"/>
        <v>0</v>
      </c>
      <c r="P149" s="127">
        <f t="shared" si="357"/>
        <v>0</v>
      </c>
      <c r="Q149" s="127">
        <f t="shared" si="357"/>
        <v>0</v>
      </c>
      <c r="R149" s="127">
        <f t="shared" si="357"/>
        <v>0</v>
      </c>
      <c r="S149" s="127">
        <f t="shared" si="357"/>
        <v>0</v>
      </c>
      <c r="T149" s="127">
        <f t="shared" si="357"/>
        <v>42.455199999999998</v>
      </c>
      <c r="U149" s="127">
        <f t="shared" si="357"/>
        <v>0</v>
      </c>
      <c r="V149" s="127">
        <f t="shared" si="357"/>
        <v>0</v>
      </c>
      <c r="W149" s="127">
        <f t="shared" si="357"/>
        <v>0</v>
      </c>
      <c r="X149" s="127">
        <f t="shared" si="357"/>
        <v>0</v>
      </c>
      <c r="Y149" s="127">
        <f t="shared" si="357"/>
        <v>0</v>
      </c>
      <c r="Z149" s="127">
        <f t="shared" si="357"/>
        <v>0</v>
      </c>
      <c r="AA149" s="127">
        <f t="shared" si="357"/>
        <v>0</v>
      </c>
      <c r="AB149" s="127">
        <f t="shared" si="357"/>
        <v>0</v>
      </c>
      <c r="AC149" s="127">
        <f t="shared" si="357"/>
        <v>0</v>
      </c>
      <c r="AD149" s="127">
        <f t="shared" si="357"/>
        <v>0</v>
      </c>
      <c r="AE149" s="127">
        <f t="shared" si="357"/>
        <v>0</v>
      </c>
      <c r="AF149" s="127">
        <f t="shared" si="357"/>
        <v>0</v>
      </c>
      <c r="AG149" s="127">
        <f t="shared" si="357"/>
        <v>0</v>
      </c>
      <c r="AH149" s="127">
        <f t="shared" si="357"/>
        <v>0</v>
      </c>
      <c r="AI149" s="127">
        <f t="shared" si="357"/>
        <v>0</v>
      </c>
      <c r="AJ149" s="127">
        <f t="shared" si="357"/>
        <v>0</v>
      </c>
      <c r="AK149" s="127">
        <f t="shared" si="357"/>
        <v>0</v>
      </c>
      <c r="AL149" s="127">
        <f t="shared" si="357"/>
        <v>0</v>
      </c>
      <c r="AM149" s="127">
        <f t="shared" si="357"/>
        <v>0</v>
      </c>
      <c r="AN149" s="127">
        <f t="shared" si="357"/>
        <v>0</v>
      </c>
      <c r="AO149" s="127">
        <f t="shared" si="357"/>
        <v>0</v>
      </c>
      <c r="AP149" s="127">
        <f t="shared" si="357"/>
        <v>0</v>
      </c>
      <c r="AQ149" s="127">
        <f t="shared" si="357"/>
        <v>0</v>
      </c>
      <c r="AR149" s="308"/>
    </row>
    <row r="150" spans="1:44" ht="31.5">
      <c r="A150" s="305"/>
      <c r="B150" s="306"/>
      <c r="C150" s="306"/>
      <c r="D150" s="150" t="s">
        <v>37</v>
      </c>
      <c r="E150" s="216">
        <f t="shared" ref="E150:E152" si="358">H150+K150+N150+Q150+T150+W150+Z150+AC150+AF150+AI150+AL150+AO150</f>
        <v>0</v>
      </c>
      <c r="F150" s="216">
        <f t="shared" ref="F150:F152" si="359">I150+L150+O150+R150+U150+X150+AA150+AD150+AG150+AJ150+AM150+AP150</f>
        <v>0</v>
      </c>
      <c r="G150" s="127" t="e">
        <f t="shared" ref="G150:G152" si="360">F150/E150*100</f>
        <v>#DIV/0!</v>
      </c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309"/>
    </row>
    <row r="151" spans="1:44" ht="46.5" customHeight="1">
      <c r="A151" s="305"/>
      <c r="B151" s="306"/>
      <c r="C151" s="306"/>
      <c r="D151" s="150" t="s">
        <v>2</v>
      </c>
      <c r="E151" s="216">
        <f t="shared" si="358"/>
        <v>0</v>
      </c>
      <c r="F151" s="216">
        <f t="shared" si="359"/>
        <v>0</v>
      </c>
      <c r="G151" s="127" t="e">
        <f t="shared" si="360"/>
        <v>#DIV/0!</v>
      </c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309"/>
    </row>
    <row r="152" spans="1:44" ht="27.2" customHeight="1">
      <c r="A152" s="305"/>
      <c r="B152" s="306"/>
      <c r="C152" s="306"/>
      <c r="D152" s="151" t="s">
        <v>43</v>
      </c>
      <c r="E152" s="216">
        <f t="shared" si="358"/>
        <v>42.455199999999998</v>
      </c>
      <c r="F152" s="216">
        <f t="shared" si="359"/>
        <v>0</v>
      </c>
      <c r="G152" s="127">
        <f t="shared" si="360"/>
        <v>0</v>
      </c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203">
        <v>42.455199999999998</v>
      </c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309"/>
    </row>
    <row r="153" spans="1:44" ht="18.75" customHeight="1">
      <c r="A153" s="305" t="s">
        <v>466</v>
      </c>
      <c r="B153" s="306" t="s">
        <v>475</v>
      </c>
      <c r="C153" s="306" t="s">
        <v>392</v>
      </c>
      <c r="D153" s="132" t="s">
        <v>41</v>
      </c>
      <c r="E153" s="215">
        <f>SUM(E154:E156)</f>
        <v>29.138999999999999</v>
      </c>
      <c r="F153" s="215">
        <f>SUM(F154:F156)</f>
        <v>0</v>
      </c>
      <c r="G153" s="127">
        <f>F153/E153*100</f>
        <v>0</v>
      </c>
      <c r="H153" s="127">
        <f t="shared" ref="H153" si="361">SUM(H154:H156)</f>
        <v>0</v>
      </c>
      <c r="I153" s="127">
        <f t="shared" ref="I153:AQ153" si="362">SUM(I154:I156)</f>
        <v>0</v>
      </c>
      <c r="J153" s="127">
        <f t="shared" si="362"/>
        <v>0</v>
      </c>
      <c r="K153" s="127">
        <f t="shared" si="362"/>
        <v>0</v>
      </c>
      <c r="L153" s="127">
        <f t="shared" si="362"/>
        <v>0</v>
      </c>
      <c r="M153" s="127">
        <f t="shared" si="362"/>
        <v>0</v>
      </c>
      <c r="N153" s="127">
        <f t="shared" si="362"/>
        <v>0</v>
      </c>
      <c r="O153" s="127">
        <f t="shared" si="362"/>
        <v>0</v>
      </c>
      <c r="P153" s="127">
        <f t="shared" si="362"/>
        <v>0</v>
      </c>
      <c r="Q153" s="127">
        <f t="shared" si="362"/>
        <v>0</v>
      </c>
      <c r="R153" s="127">
        <f t="shared" si="362"/>
        <v>0</v>
      </c>
      <c r="S153" s="127">
        <f t="shared" si="362"/>
        <v>0</v>
      </c>
      <c r="T153" s="127">
        <f t="shared" si="362"/>
        <v>29.138999999999999</v>
      </c>
      <c r="U153" s="127">
        <f t="shared" si="362"/>
        <v>0</v>
      </c>
      <c r="V153" s="127">
        <f t="shared" si="362"/>
        <v>0</v>
      </c>
      <c r="W153" s="127">
        <f t="shared" si="362"/>
        <v>0</v>
      </c>
      <c r="X153" s="127">
        <f t="shared" si="362"/>
        <v>0</v>
      </c>
      <c r="Y153" s="127">
        <f t="shared" si="362"/>
        <v>0</v>
      </c>
      <c r="Z153" s="127">
        <f t="shared" si="362"/>
        <v>0</v>
      </c>
      <c r="AA153" s="127">
        <f t="shared" si="362"/>
        <v>0</v>
      </c>
      <c r="AB153" s="127">
        <f t="shared" si="362"/>
        <v>0</v>
      </c>
      <c r="AC153" s="127">
        <f t="shared" si="362"/>
        <v>0</v>
      </c>
      <c r="AD153" s="127">
        <f t="shared" si="362"/>
        <v>0</v>
      </c>
      <c r="AE153" s="127">
        <f t="shared" si="362"/>
        <v>0</v>
      </c>
      <c r="AF153" s="127">
        <f t="shared" si="362"/>
        <v>0</v>
      </c>
      <c r="AG153" s="127">
        <f t="shared" si="362"/>
        <v>0</v>
      </c>
      <c r="AH153" s="127">
        <f t="shared" si="362"/>
        <v>0</v>
      </c>
      <c r="AI153" s="127">
        <f t="shared" si="362"/>
        <v>0</v>
      </c>
      <c r="AJ153" s="127">
        <f t="shared" si="362"/>
        <v>0</v>
      </c>
      <c r="AK153" s="127">
        <f t="shared" si="362"/>
        <v>0</v>
      </c>
      <c r="AL153" s="127">
        <f t="shared" si="362"/>
        <v>0</v>
      </c>
      <c r="AM153" s="127">
        <f t="shared" si="362"/>
        <v>0</v>
      </c>
      <c r="AN153" s="127">
        <f t="shared" si="362"/>
        <v>0</v>
      </c>
      <c r="AO153" s="127">
        <f t="shared" si="362"/>
        <v>0</v>
      </c>
      <c r="AP153" s="127">
        <f t="shared" si="362"/>
        <v>0</v>
      </c>
      <c r="AQ153" s="127">
        <f t="shared" si="362"/>
        <v>0</v>
      </c>
      <c r="AR153" s="308"/>
    </row>
    <row r="154" spans="1:44" ht="31.5">
      <c r="A154" s="305"/>
      <c r="B154" s="306"/>
      <c r="C154" s="306"/>
      <c r="D154" s="150" t="s">
        <v>37</v>
      </c>
      <c r="E154" s="216">
        <f t="shared" ref="E154:E156" si="363">H154+K154+N154+Q154+T154+W154+Z154+AC154+AF154+AI154+AL154+AO154</f>
        <v>0</v>
      </c>
      <c r="F154" s="216">
        <f t="shared" ref="F154:F156" si="364">I154+L154+O154+R154+U154+X154+AA154+AD154+AG154+AJ154+AM154+AP154</f>
        <v>0</v>
      </c>
      <c r="G154" s="127" t="e">
        <f t="shared" ref="G154:G156" si="365">F154/E154*100</f>
        <v>#DIV/0!</v>
      </c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309"/>
    </row>
    <row r="155" spans="1:44" ht="46.5" customHeight="1">
      <c r="A155" s="305"/>
      <c r="B155" s="306"/>
      <c r="C155" s="306"/>
      <c r="D155" s="150" t="s">
        <v>2</v>
      </c>
      <c r="E155" s="216">
        <f t="shared" si="363"/>
        <v>0</v>
      </c>
      <c r="F155" s="216">
        <f t="shared" si="364"/>
        <v>0</v>
      </c>
      <c r="G155" s="127" t="e">
        <f t="shared" si="365"/>
        <v>#DIV/0!</v>
      </c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309"/>
    </row>
    <row r="156" spans="1:44" ht="27.2" customHeight="1">
      <c r="A156" s="305"/>
      <c r="B156" s="306"/>
      <c r="C156" s="306"/>
      <c r="D156" s="151" t="s">
        <v>43</v>
      </c>
      <c r="E156" s="216">
        <f t="shared" si="363"/>
        <v>29.138999999999999</v>
      </c>
      <c r="F156" s="216">
        <f t="shared" si="364"/>
        <v>0</v>
      </c>
      <c r="G156" s="127">
        <f t="shared" si="365"/>
        <v>0</v>
      </c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203">
        <v>29.138999999999999</v>
      </c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309"/>
    </row>
    <row r="157" spans="1:44" ht="18.75" customHeight="1">
      <c r="A157" s="305" t="s">
        <v>467</v>
      </c>
      <c r="B157" s="306" t="s">
        <v>476</v>
      </c>
      <c r="C157" s="306" t="s">
        <v>392</v>
      </c>
      <c r="D157" s="132" t="s">
        <v>41</v>
      </c>
      <c r="E157" s="215">
        <f>SUM(E158:E160)</f>
        <v>206.99600000000001</v>
      </c>
      <c r="F157" s="215">
        <f>SUM(F158:F160)</f>
        <v>0</v>
      </c>
      <c r="G157" s="127">
        <f>F157/E157*100</f>
        <v>0</v>
      </c>
      <c r="H157" s="127">
        <f t="shared" ref="H157" si="366">SUM(H158:H160)</f>
        <v>0</v>
      </c>
      <c r="I157" s="127">
        <f t="shared" ref="I157:AQ157" si="367">SUM(I158:I160)</f>
        <v>0</v>
      </c>
      <c r="J157" s="127">
        <f t="shared" si="367"/>
        <v>0</v>
      </c>
      <c r="K157" s="127">
        <f t="shared" si="367"/>
        <v>0</v>
      </c>
      <c r="L157" s="127">
        <f t="shared" si="367"/>
        <v>0</v>
      </c>
      <c r="M157" s="127">
        <f t="shared" si="367"/>
        <v>0</v>
      </c>
      <c r="N157" s="127">
        <f t="shared" si="367"/>
        <v>0</v>
      </c>
      <c r="O157" s="127">
        <f t="shared" si="367"/>
        <v>0</v>
      </c>
      <c r="P157" s="127">
        <f t="shared" si="367"/>
        <v>0</v>
      </c>
      <c r="Q157" s="127">
        <f t="shared" si="367"/>
        <v>0</v>
      </c>
      <c r="R157" s="127">
        <f t="shared" si="367"/>
        <v>0</v>
      </c>
      <c r="S157" s="127">
        <f t="shared" si="367"/>
        <v>0</v>
      </c>
      <c r="T157" s="127">
        <f t="shared" si="367"/>
        <v>206.99600000000001</v>
      </c>
      <c r="U157" s="127">
        <f t="shared" si="367"/>
        <v>0</v>
      </c>
      <c r="V157" s="127">
        <f t="shared" si="367"/>
        <v>0</v>
      </c>
      <c r="W157" s="127">
        <f t="shared" si="367"/>
        <v>0</v>
      </c>
      <c r="X157" s="127">
        <f t="shared" si="367"/>
        <v>0</v>
      </c>
      <c r="Y157" s="127">
        <f t="shared" si="367"/>
        <v>0</v>
      </c>
      <c r="Z157" s="127">
        <f t="shared" si="367"/>
        <v>0</v>
      </c>
      <c r="AA157" s="127">
        <f t="shared" si="367"/>
        <v>0</v>
      </c>
      <c r="AB157" s="127">
        <f t="shared" si="367"/>
        <v>0</v>
      </c>
      <c r="AC157" s="127">
        <f t="shared" si="367"/>
        <v>0</v>
      </c>
      <c r="AD157" s="127">
        <f t="shared" si="367"/>
        <v>0</v>
      </c>
      <c r="AE157" s="127">
        <f t="shared" si="367"/>
        <v>0</v>
      </c>
      <c r="AF157" s="127">
        <f t="shared" si="367"/>
        <v>0</v>
      </c>
      <c r="AG157" s="127">
        <f t="shared" si="367"/>
        <v>0</v>
      </c>
      <c r="AH157" s="127">
        <f t="shared" si="367"/>
        <v>0</v>
      </c>
      <c r="AI157" s="127">
        <f t="shared" si="367"/>
        <v>0</v>
      </c>
      <c r="AJ157" s="127">
        <f t="shared" si="367"/>
        <v>0</v>
      </c>
      <c r="AK157" s="127">
        <f t="shared" si="367"/>
        <v>0</v>
      </c>
      <c r="AL157" s="127">
        <f t="shared" si="367"/>
        <v>0</v>
      </c>
      <c r="AM157" s="127">
        <f t="shared" si="367"/>
        <v>0</v>
      </c>
      <c r="AN157" s="127">
        <f t="shared" si="367"/>
        <v>0</v>
      </c>
      <c r="AO157" s="127">
        <f t="shared" si="367"/>
        <v>0</v>
      </c>
      <c r="AP157" s="127">
        <f t="shared" si="367"/>
        <v>0</v>
      </c>
      <c r="AQ157" s="127">
        <f t="shared" si="367"/>
        <v>0</v>
      </c>
      <c r="AR157" s="308"/>
    </row>
    <row r="158" spans="1:44" ht="31.5">
      <c r="A158" s="305"/>
      <c r="B158" s="306"/>
      <c r="C158" s="306"/>
      <c r="D158" s="150" t="s">
        <v>37</v>
      </c>
      <c r="E158" s="216">
        <f t="shared" ref="E158:E160" si="368">H158+K158+N158+Q158+T158+W158+Z158+AC158+AF158+AI158+AL158+AO158</f>
        <v>0</v>
      </c>
      <c r="F158" s="216">
        <f t="shared" ref="F158:F160" si="369">I158+L158+O158+R158+U158+X158+AA158+AD158+AG158+AJ158+AM158+AP158</f>
        <v>0</v>
      </c>
      <c r="G158" s="127" t="e">
        <f t="shared" ref="G158:G160" si="370">F158/E158*100</f>
        <v>#DIV/0!</v>
      </c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309"/>
    </row>
    <row r="159" spans="1:44" ht="46.5" customHeight="1">
      <c r="A159" s="305"/>
      <c r="B159" s="306"/>
      <c r="C159" s="306"/>
      <c r="D159" s="150" t="s">
        <v>2</v>
      </c>
      <c r="E159" s="216">
        <f t="shared" si="368"/>
        <v>0</v>
      </c>
      <c r="F159" s="216">
        <f t="shared" si="369"/>
        <v>0</v>
      </c>
      <c r="G159" s="127" t="e">
        <f t="shared" si="370"/>
        <v>#DIV/0!</v>
      </c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309"/>
    </row>
    <row r="160" spans="1:44" ht="27.2" customHeight="1">
      <c r="A160" s="305"/>
      <c r="B160" s="306"/>
      <c r="C160" s="306"/>
      <c r="D160" s="151" t="s">
        <v>43</v>
      </c>
      <c r="E160" s="216">
        <f t="shared" si="368"/>
        <v>206.99600000000001</v>
      </c>
      <c r="F160" s="216">
        <f t="shared" si="369"/>
        <v>0</v>
      </c>
      <c r="G160" s="127">
        <f t="shared" si="370"/>
        <v>0</v>
      </c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203">
        <v>206.99600000000001</v>
      </c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309"/>
    </row>
    <row r="161" spans="1:44" ht="18.75" customHeight="1">
      <c r="A161" s="305" t="s">
        <v>468</v>
      </c>
      <c r="B161" s="306" t="s">
        <v>477</v>
      </c>
      <c r="C161" s="306" t="s">
        <v>392</v>
      </c>
      <c r="D161" s="132" t="s">
        <v>41</v>
      </c>
      <c r="E161" s="215">
        <f>SUM(E162:E164)</f>
        <v>34.402000000000001</v>
      </c>
      <c r="F161" s="215">
        <f>SUM(F162:F164)</f>
        <v>0</v>
      </c>
      <c r="G161" s="127">
        <f>F161/E161*100</f>
        <v>0</v>
      </c>
      <c r="H161" s="127">
        <f t="shared" ref="H161" si="371">SUM(H162:H164)</f>
        <v>0</v>
      </c>
      <c r="I161" s="127">
        <f t="shared" ref="I161:AQ161" si="372">SUM(I162:I164)</f>
        <v>0</v>
      </c>
      <c r="J161" s="127">
        <f t="shared" si="372"/>
        <v>0</v>
      </c>
      <c r="K161" s="127">
        <f t="shared" si="372"/>
        <v>0</v>
      </c>
      <c r="L161" s="127">
        <f t="shared" si="372"/>
        <v>0</v>
      </c>
      <c r="M161" s="127">
        <f t="shared" si="372"/>
        <v>0</v>
      </c>
      <c r="N161" s="127">
        <f t="shared" si="372"/>
        <v>0</v>
      </c>
      <c r="O161" s="127">
        <f t="shared" si="372"/>
        <v>0</v>
      </c>
      <c r="P161" s="127">
        <f t="shared" si="372"/>
        <v>0</v>
      </c>
      <c r="Q161" s="127">
        <f t="shared" si="372"/>
        <v>0</v>
      </c>
      <c r="R161" s="127">
        <f t="shared" si="372"/>
        <v>0</v>
      </c>
      <c r="S161" s="127">
        <f t="shared" si="372"/>
        <v>0</v>
      </c>
      <c r="T161" s="127">
        <f t="shared" si="372"/>
        <v>34.402000000000001</v>
      </c>
      <c r="U161" s="127">
        <f t="shared" si="372"/>
        <v>0</v>
      </c>
      <c r="V161" s="127">
        <f t="shared" si="372"/>
        <v>0</v>
      </c>
      <c r="W161" s="127">
        <f t="shared" si="372"/>
        <v>0</v>
      </c>
      <c r="X161" s="127">
        <f t="shared" si="372"/>
        <v>0</v>
      </c>
      <c r="Y161" s="127">
        <f t="shared" si="372"/>
        <v>0</v>
      </c>
      <c r="Z161" s="127">
        <f t="shared" si="372"/>
        <v>0</v>
      </c>
      <c r="AA161" s="127">
        <f t="shared" si="372"/>
        <v>0</v>
      </c>
      <c r="AB161" s="127">
        <f t="shared" si="372"/>
        <v>0</v>
      </c>
      <c r="AC161" s="127">
        <f t="shared" si="372"/>
        <v>0</v>
      </c>
      <c r="AD161" s="127">
        <f t="shared" si="372"/>
        <v>0</v>
      </c>
      <c r="AE161" s="127">
        <f t="shared" si="372"/>
        <v>0</v>
      </c>
      <c r="AF161" s="127">
        <f t="shared" si="372"/>
        <v>0</v>
      </c>
      <c r="AG161" s="127">
        <f t="shared" si="372"/>
        <v>0</v>
      </c>
      <c r="AH161" s="127">
        <f t="shared" si="372"/>
        <v>0</v>
      </c>
      <c r="AI161" s="127">
        <f t="shared" si="372"/>
        <v>0</v>
      </c>
      <c r="AJ161" s="127">
        <f t="shared" si="372"/>
        <v>0</v>
      </c>
      <c r="AK161" s="127">
        <f t="shared" si="372"/>
        <v>0</v>
      </c>
      <c r="AL161" s="127">
        <f t="shared" si="372"/>
        <v>0</v>
      </c>
      <c r="AM161" s="127">
        <f t="shared" si="372"/>
        <v>0</v>
      </c>
      <c r="AN161" s="127">
        <f t="shared" si="372"/>
        <v>0</v>
      </c>
      <c r="AO161" s="127">
        <f t="shared" si="372"/>
        <v>0</v>
      </c>
      <c r="AP161" s="127">
        <f t="shared" si="372"/>
        <v>0</v>
      </c>
      <c r="AQ161" s="127">
        <f t="shared" si="372"/>
        <v>0</v>
      </c>
      <c r="AR161" s="308"/>
    </row>
    <row r="162" spans="1:44" ht="31.5">
      <c r="A162" s="305"/>
      <c r="B162" s="306"/>
      <c r="C162" s="306"/>
      <c r="D162" s="150" t="s">
        <v>37</v>
      </c>
      <c r="E162" s="216">
        <f t="shared" ref="E162:E164" si="373">H162+K162+N162+Q162+T162+W162+Z162+AC162+AF162+AI162+AL162+AO162</f>
        <v>0</v>
      </c>
      <c r="F162" s="216">
        <f t="shared" ref="F162:F164" si="374">I162+L162+O162+R162+U162+X162+AA162+AD162+AG162+AJ162+AM162+AP162</f>
        <v>0</v>
      </c>
      <c r="G162" s="127" t="e">
        <f t="shared" ref="G162:G164" si="375">F162/E162*100</f>
        <v>#DIV/0!</v>
      </c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309"/>
    </row>
    <row r="163" spans="1:44" ht="46.5" customHeight="1">
      <c r="A163" s="305"/>
      <c r="B163" s="306"/>
      <c r="C163" s="306"/>
      <c r="D163" s="150" t="s">
        <v>2</v>
      </c>
      <c r="E163" s="216">
        <f t="shared" si="373"/>
        <v>0</v>
      </c>
      <c r="F163" s="216">
        <f t="shared" si="374"/>
        <v>0</v>
      </c>
      <c r="G163" s="127" t="e">
        <f t="shared" si="375"/>
        <v>#DIV/0!</v>
      </c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309"/>
    </row>
    <row r="164" spans="1:44" ht="27.2" customHeight="1">
      <c r="A164" s="305"/>
      <c r="B164" s="306"/>
      <c r="C164" s="306"/>
      <c r="D164" s="151" t="s">
        <v>43</v>
      </c>
      <c r="E164" s="216">
        <f t="shared" si="373"/>
        <v>34.402000000000001</v>
      </c>
      <c r="F164" s="216">
        <f t="shared" si="374"/>
        <v>0</v>
      </c>
      <c r="G164" s="127">
        <f t="shared" si="375"/>
        <v>0</v>
      </c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203">
        <v>34.402000000000001</v>
      </c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309"/>
    </row>
    <row r="165" spans="1:44" ht="18.75" customHeight="1">
      <c r="A165" s="305" t="s">
        <v>469</v>
      </c>
      <c r="B165" s="306" t="s">
        <v>478</v>
      </c>
      <c r="C165" s="306" t="s">
        <v>392</v>
      </c>
      <c r="D165" s="132" t="s">
        <v>41</v>
      </c>
      <c r="E165" s="215">
        <f>SUM(E166:E168)</f>
        <v>1585.9892600000001</v>
      </c>
      <c r="F165" s="215">
        <f>SUM(F166:F168)</f>
        <v>0</v>
      </c>
      <c r="G165" s="127">
        <f>F165/E165*100</f>
        <v>0</v>
      </c>
      <c r="H165" s="127">
        <f t="shared" ref="H165" si="376">SUM(H166:H168)</f>
        <v>0</v>
      </c>
      <c r="I165" s="127">
        <f t="shared" ref="I165:AQ165" si="377">SUM(I166:I168)</f>
        <v>0</v>
      </c>
      <c r="J165" s="127">
        <f t="shared" si="377"/>
        <v>0</v>
      </c>
      <c r="K165" s="127">
        <f t="shared" si="377"/>
        <v>0</v>
      </c>
      <c r="L165" s="127">
        <f t="shared" si="377"/>
        <v>0</v>
      </c>
      <c r="M165" s="127">
        <f t="shared" si="377"/>
        <v>0</v>
      </c>
      <c r="N165" s="127">
        <f t="shared" si="377"/>
        <v>0</v>
      </c>
      <c r="O165" s="127">
        <f t="shared" si="377"/>
        <v>0</v>
      </c>
      <c r="P165" s="127">
        <f t="shared" si="377"/>
        <v>0</v>
      </c>
      <c r="Q165" s="127">
        <f t="shared" si="377"/>
        <v>0</v>
      </c>
      <c r="R165" s="127">
        <f t="shared" si="377"/>
        <v>0</v>
      </c>
      <c r="S165" s="127">
        <f t="shared" si="377"/>
        <v>0</v>
      </c>
      <c r="T165" s="127">
        <f t="shared" si="377"/>
        <v>0</v>
      </c>
      <c r="U165" s="127">
        <f t="shared" si="377"/>
        <v>0</v>
      </c>
      <c r="V165" s="127">
        <f t="shared" si="377"/>
        <v>0</v>
      </c>
      <c r="W165" s="127">
        <f t="shared" si="377"/>
        <v>0</v>
      </c>
      <c r="X165" s="127">
        <f t="shared" si="377"/>
        <v>0</v>
      </c>
      <c r="Y165" s="127">
        <f t="shared" si="377"/>
        <v>0</v>
      </c>
      <c r="Z165" s="127">
        <f t="shared" si="377"/>
        <v>1585.9892600000001</v>
      </c>
      <c r="AA165" s="127">
        <f t="shared" si="377"/>
        <v>0</v>
      </c>
      <c r="AB165" s="127">
        <f t="shared" si="377"/>
        <v>0</v>
      </c>
      <c r="AC165" s="127">
        <f t="shared" si="377"/>
        <v>0</v>
      </c>
      <c r="AD165" s="127">
        <f t="shared" si="377"/>
        <v>0</v>
      </c>
      <c r="AE165" s="127">
        <f t="shared" si="377"/>
        <v>0</v>
      </c>
      <c r="AF165" s="127">
        <f t="shared" si="377"/>
        <v>0</v>
      </c>
      <c r="AG165" s="127">
        <f t="shared" si="377"/>
        <v>0</v>
      </c>
      <c r="AH165" s="127">
        <f t="shared" si="377"/>
        <v>0</v>
      </c>
      <c r="AI165" s="127">
        <f t="shared" si="377"/>
        <v>0</v>
      </c>
      <c r="AJ165" s="127">
        <f t="shared" si="377"/>
        <v>0</v>
      </c>
      <c r="AK165" s="127">
        <f t="shared" si="377"/>
        <v>0</v>
      </c>
      <c r="AL165" s="127">
        <f t="shared" si="377"/>
        <v>0</v>
      </c>
      <c r="AM165" s="127">
        <f t="shared" si="377"/>
        <v>0</v>
      </c>
      <c r="AN165" s="127">
        <f t="shared" si="377"/>
        <v>0</v>
      </c>
      <c r="AO165" s="127">
        <f t="shared" si="377"/>
        <v>0</v>
      </c>
      <c r="AP165" s="127">
        <f t="shared" si="377"/>
        <v>0</v>
      </c>
      <c r="AQ165" s="127">
        <f t="shared" si="377"/>
        <v>0</v>
      </c>
      <c r="AR165" s="308"/>
    </row>
    <row r="166" spans="1:44" ht="31.5">
      <c r="A166" s="305"/>
      <c r="B166" s="306"/>
      <c r="C166" s="306"/>
      <c r="D166" s="150" t="s">
        <v>37</v>
      </c>
      <c r="E166" s="216">
        <f t="shared" ref="E166:E168" si="378">H166+K166+N166+Q166+T166+W166+Z166+AC166+AF166+AI166+AL166+AO166</f>
        <v>0</v>
      </c>
      <c r="F166" s="216">
        <f t="shared" ref="F166:F168" si="379">I166+L166+O166+R166+U166+X166+AA166+AD166+AG166+AJ166+AM166+AP166</f>
        <v>0</v>
      </c>
      <c r="G166" s="127" t="e">
        <f t="shared" ref="G166:G168" si="380">F166/E166*100</f>
        <v>#DIV/0!</v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309"/>
    </row>
    <row r="167" spans="1:44" ht="46.5" customHeight="1">
      <c r="A167" s="305"/>
      <c r="B167" s="306"/>
      <c r="C167" s="306"/>
      <c r="D167" s="150" t="s">
        <v>2</v>
      </c>
      <c r="E167" s="216">
        <f t="shared" si="378"/>
        <v>0</v>
      </c>
      <c r="F167" s="216">
        <f t="shared" si="379"/>
        <v>0</v>
      </c>
      <c r="G167" s="127" t="e">
        <f t="shared" si="380"/>
        <v>#DIV/0!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309"/>
    </row>
    <row r="168" spans="1:44" ht="27.2" customHeight="1">
      <c r="A168" s="305"/>
      <c r="B168" s="306"/>
      <c r="C168" s="306"/>
      <c r="D168" s="151" t="s">
        <v>43</v>
      </c>
      <c r="E168" s="216">
        <f t="shared" si="378"/>
        <v>1585.9892600000001</v>
      </c>
      <c r="F168" s="216">
        <f t="shared" si="379"/>
        <v>0</v>
      </c>
      <c r="G168" s="127">
        <f t="shared" si="380"/>
        <v>0</v>
      </c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203">
        <v>1585.9892600000001</v>
      </c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309"/>
    </row>
    <row r="169" spans="1:44" ht="18.75" customHeight="1">
      <c r="A169" s="305" t="s">
        <v>470</v>
      </c>
      <c r="B169" s="306" t="s">
        <v>479</v>
      </c>
      <c r="C169" s="306" t="s">
        <v>392</v>
      </c>
      <c r="D169" s="132" t="s">
        <v>41</v>
      </c>
      <c r="E169" s="215">
        <f>SUM(E170:E172)</f>
        <v>50.213500000000003</v>
      </c>
      <c r="F169" s="215">
        <f>SUM(F170:F172)</f>
        <v>0</v>
      </c>
      <c r="G169" s="127">
        <f>F169/E169*100</f>
        <v>0</v>
      </c>
      <c r="H169" s="127">
        <f t="shared" ref="H169" si="381">SUM(H170:H172)</f>
        <v>0</v>
      </c>
      <c r="I169" s="127">
        <f t="shared" ref="I169:AQ169" si="382">SUM(I170:I172)</f>
        <v>0</v>
      </c>
      <c r="J169" s="127">
        <f t="shared" si="382"/>
        <v>0</v>
      </c>
      <c r="K169" s="127">
        <f t="shared" si="382"/>
        <v>0</v>
      </c>
      <c r="L169" s="127">
        <f t="shared" si="382"/>
        <v>0</v>
      </c>
      <c r="M169" s="127">
        <f t="shared" si="382"/>
        <v>0</v>
      </c>
      <c r="N169" s="127">
        <f t="shared" si="382"/>
        <v>0</v>
      </c>
      <c r="O169" s="127">
        <f t="shared" si="382"/>
        <v>0</v>
      </c>
      <c r="P169" s="127">
        <f t="shared" si="382"/>
        <v>0</v>
      </c>
      <c r="Q169" s="127">
        <f t="shared" si="382"/>
        <v>0</v>
      </c>
      <c r="R169" s="127">
        <f t="shared" si="382"/>
        <v>0</v>
      </c>
      <c r="S169" s="127">
        <f t="shared" si="382"/>
        <v>0</v>
      </c>
      <c r="T169" s="127">
        <f t="shared" si="382"/>
        <v>50.213500000000003</v>
      </c>
      <c r="U169" s="127">
        <f t="shared" si="382"/>
        <v>0</v>
      </c>
      <c r="V169" s="127">
        <f t="shared" si="382"/>
        <v>0</v>
      </c>
      <c r="W169" s="127">
        <f t="shared" si="382"/>
        <v>0</v>
      </c>
      <c r="X169" s="127">
        <f t="shared" si="382"/>
        <v>0</v>
      </c>
      <c r="Y169" s="127">
        <f t="shared" si="382"/>
        <v>0</v>
      </c>
      <c r="Z169" s="127">
        <f t="shared" si="382"/>
        <v>0</v>
      </c>
      <c r="AA169" s="127">
        <f t="shared" si="382"/>
        <v>0</v>
      </c>
      <c r="AB169" s="127">
        <f t="shared" si="382"/>
        <v>0</v>
      </c>
      <c r="AC169" s="127">
        <f t="shared" si="382"/>
        <v>0</v>
      </c>
      <c r="AD169" s="127">
        <f t="shared" si="382"/>
        <v>0</v>
      </c>
      <c r="AE169" s="127">
        <f t="shared" si="382"/>
        <v>0</v>
      </c>
      <c r="AF169" s="127">
        <f t="shared" si="382"/>
        <v>0</v>
      </c>
      <c r="AG169" s="127">
        <f t="shared" si="382"/>
        <v>0</v>
      </c>
      <c r="AH169" s="127">
        <f t="shared" si="382"/>
        <v>0</v>
      </c>
      <c r="AI169" s="127">
        <f t="shared" si="382"/>
        <v>0</v>
      </c>
      <c r="AJ169" s="127">
        <f t="shared" si="382"/>
        <v>0</v>
      </c>
      <c r="AK169" s="127">
        <f t="shared" si="382"/>
        <v>0</v>
      </c>
      <c r="AL169" s="127">
        <f t="shared" si="382"/>
        <v>0</v>
      </c>
      <c r="AM169" s="127">
        <f t="shared" si="382"/>
        <v>0</v>
      </c>
      <c r="AN169" s="127">
        <f t="shared" si="382"/>
        <v>0</v>
      </c>
      <c r="AO169" s="127">
        <f t="shared" si="382"/>
        <v>0</v>
      </c>
      <c r="AP169" s="127">
        <f t="shared" si="382"/>
        <v>0</v>
      </c>
      <c r="AQ169" s="127">
        <f t="shared" si="382"/>
        <v>0</v>
      </c>
      <c r="AR169" s="308"/>
    </row>
    <row r="170" spans="1:44" ht="31.5">
      <c r="A170" s="305"/>
      <c r="B170" s="306"/>
      <c r="C170" s="306"/>
      <c r="D170" s="150" t="s">
        <v>37</v>
      </c>
      <c r="E170" s="216">
        <f t="shared" ref="E170:E172" si="383">H170+K170+N170+Q170+T170+W170+Z170+AC170+AF170+AI170+AL170+AO170</f>
        <v>0</v>
      </c>
      <c r="F170" s="216">
        <f t="shared" ref="F170:F172" si="384">I170+L170+O170+R170+U170+X170+AA170+AD170+AG170+AJ170+AM170+AP170</f>
        <v>0</v>
      </c>
      <c r="G170" s="127" t="e">
        <f t="shared" ref="G170:G172" si="385">F170/E170*100</f>
        <v>#DIV/0!</v>
      </c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309"/>
    </row>
    <row r="171" spans="1:44" ht="46.5" customHeight="1">
      <c r="A171" s="305"/>
      <c r="B171" s="306"/>
      <c r="C171" s="306"/>
      <c r="D171" s="150" t="s">
        <v>2</v>
      </c>
      <c r="E171" s="216">
        <f t="shared" si="383"/>
        <v>0</v>
      </c>
      <c r="F171" s="216">
        <f t="shared" si="384"/>
        <v>0</v>
      </c>
      <c r="G171" s="127" t="e">
        <f t="shared" si="385"/>
        <v>#DIV/0!</v>
      </c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309"/>
    </row>
    <row r="172" spans="1:44" ht="27.2" customHeight="1">
      <c r="A172" s="305"/>
      <c r="B172" s="306"/>
      <c r="C172" s="306"/>
      <c r="D172" s="151" t="s">
        <v>43</v>
      </c>
      <c r="E172" s="216">
        <f t="shared" si="383"/>
        <v>50.213500000000003</v>
      </c>
      <c r="F172" s="216">
        <f t="shared" si="384"/>
        <v>0</v>
      </c>
      <c r="G172" s="127">
        <f t="shared" si="385"/>
        <v>0</v>
      </c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203">
        <v>50.213500000000003</v>
      </c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309"/>
    </row>
    <row r="173" spans="1:44" ht="18.75" customHeight="1">
      <c r="A173" s="305" t="s">
        <v>471</v>
      </c>
      <c r="B173" s="306" t="s">
        <v>480</v>
      </c>
      <c r="C173" s="306" t="s">
        <v>392</v>
      </c>
      <c r="D173" s="132" t="s">
        <v>41</v>
      </c>
      <c r="E173" s="215">
        <f>SUM(E174:E176)</f>
        <v>9443.43</v>
      </c>
      <c r="F173" s="215">
        <f>SUM(F174:F176)</f>
        <v>0</v>
      </c>
      <c r="G173" s="127">
        <f>F173/E173*100</f>
        <v>0</v>
      </c>
      <c r="H173" s="127">
        <f t="shared" ref="H173" si="386">SUM(H174:H176)</f>
        <v>0</v>
      </c>
      <c r="I173" s="127">
        <f t="shared" ref="I173:AQ173" si="387">SUM(I174:I176)</f>
        <v>0</v>
      </c>
      <c r="J173" s="127">
        <f t="shared" si="387"/>
        <v>0</v>
      </c>
      <c r="K173" s="127">
        <f t="shared" si="387"/>
        <v>0</v>
      </c>
      <c r="L173" s="127">
        <f t="shared" si="387"/>
        <v>0</v>
      </c>
      <c r="M173" s="127">
        <f t="shared" si="387"/>
        <v>0</v>
      </c>
      <c r="N173" s="127">
        <f t="shared" si="387"/>
        <v>0</v>
      </c>
      <c r="O173" s="127">
        <f t="shared" si="387"/>
        <v>0</v>
      </c>
      <c r="P173" s="127">
        <f t="shared" si="387"/>
        <v>0</v>
      </c>
      <c r="Q173" s="127">
        <f t="shared" si="387"/>
        <v>0</v>
      </c>
      <c r="R173" s="127">
        <f t="shared" si="387"/>
        <v>0</v>
      </c>
      <c r="S173" s="127">
        <f t="shared" si="387"/>
        <v>0</v>
      </c>
      <c r="T173" s="127">
        <f t="shared" si="387"/>
        <v>0</v>
      </c>
      <c r="U173" s="127">
        <f t="shared" si="387"/>
        <v>0</v>
      </c>
      <c r="V173" s="127">
        <f t="shared" si="387"/>
        <v>0</v>
      </c>
      <c r="W173" s="127">
        <f t="shared" si="387"/>
        <v>0</v>
      </c>
      <c r="X173" s="127">
        <f t="shared" si="387"/>
        <v>0</v>
      </c>
      <c r="Y173" s="127">
        <f t="shared" si="387"/>
        <v>0</v>
      </c>
      <c r="Z173" s="127">
        <f t="shared" si="387"/>
        <v>0</v>
      </c>
      <c r="AA173" s="127">
        <f t="shared" si="387"/>
        <v>0</v>
      </c>
      <c r="AB173" s="127">
        <f t="shared" si="387"/>
        <v>0</v>
      </c>
      <c r="AC173" s="127">
        <f t="shared" si="387"/>
        <v>0</v>
      </c>
      <c r="AD173" s="127">
        <f t="shared" si="387"/>
        <v>0</v>
      </c>
      <c r="AE173" s="127">
        <f t="shared" si="387"/>
        <v>0</v>
      </c>
      <c r="AF173" s="127">
        <f t="shared" si="387"/>
        <v>0</v>
      </c>
      <c r="AG173" s="127">
        <f t="shared" si="387"/>
        <v>0</v>
      </c>
      <c r="AH173" s="127">
        <f t="shared" si="387"/>
        <v>0</v>
      </c>
      <c r="AI173" s="127">
        <f t="shared" si="387"/>
        <v>0</v>
      </c>
      <c r="AJ173" s="127">
        <f t="shared" si="387"/>
        <v>0</v>
      </c>
      <c r="AK173" s="127">
        <f t="shared" si="387"/>
        <v>0</v>
      </c>
      <c r="AL173" s="127">
        <f t="shared" si="387"/>
        <v>9443.43</v>
      </c>
      <c r="AM173" s="127">
        <f t="shared" si="387"/>
        <v>0</v>
      </c>
      <c r="AN173" s="127">
        <f t="shared" si="387"/>
        <v>0</v>
      </c>
      <c r="AO173" s="127">
        <f t="shared" si="387"/>
        <v>0</v>
      </c>
      <c r="AP173" s="127">
        <f t="shared" si="387"/>
        <v>0</v>
      </c>
      <c r="AQ173" s="127">
        <f t="shared" si="387"/>
        <v>0</v>
      </c>
      <c r="AR173" s="308"/>
    </row>
    <row r="174" spans="1:44" ht="31.5">
      <c r="A174" s="305"/>
      <c r="B174" s="306"/>
      <c r="C174" s="306"/>
      <c r="D174" s="150" t="s">
        <v>37</v>
      </c>
      <c r="E174" s="216">
        <f t="shared" ref="E174:E176" si="388">H174+K174+N174+Q174+T174+W174+Z174+AC174+AF174+AI174+AL174+AO174</f>
        <v>0</v>
      </c>
      <c r="F174" s="216">
        <f t="shared" ref="F174:F176" si="389">I174+L174+O174+R174+U174+X174+AA174+AD174+AG174+AJ174+AM174+AP174</f>
        <v>0</v>
      </c>
      <c r="G174" s="127" t="e">
        <f t="shared" ref="G174:G176" si="390">F174/E174*100</f>
        <v>#DIV/0!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309"/>
    </row>
    <row r="175" spans="1:44" ht="46.5" customHeight="1">
      <c r="A175" s="305"/>
      <c r="B175" s="306"/>
      <c r="C175" s="306"/>
      <c r="D175" s="150" t="s">
        <v>2</v>
      </c>
      <c r="E175" s="216">
        <f t="shared" si="388"/>
        <v>0</v>
      </c>
      <c r="F175" s="216">
        <f t="shared" si="389"/>
        <v>0</v>
      </c>
      <c r="G175" s="127" t="e">
        <f t="shared" si="390"/>
        <v>#DIV/0!</v>
      </c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309"/>
    </row>
    <row r="176" spans="1:44" ht="27.2" customHeight="1">
      <c r="A176" s="305"/>
      <c r="B176" s="306"/>
      <c r="C176" s="306"/>
      <c r="D176" s="151" t="s">
        <v>43</v>
      </c>
      <c r="E176" s="216">
        <f t="shared" si="388"/>
        <v>9443.43</v>
      </c>
      <c r="F176" s="216">
        <f t="shared" si="389"/>
        <v>0</v>
      </c>
      <c r="G176" s="127">
        <f t="shared" si="390"/>
        <v>0</v>
      </c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203">
        <v>9443.43</v>
      </c>
      <c r="AM176" s="123"/>
      <c r="AN176" s="123"/>
      <c r="AO176" s="123"/>
      <c r="AP176" s="123"/>
      <c r="AQ176" s="123"/>
      <c r="AR176" s="309"/>
    </row>
    <row r="177" spans="1:44" ht="18.75" customHeight="1">
      <c r="A177" s="305" t="s">
        <v>97</v>
      </c>
      <c r="B177" s="306" t="s">
        <v>345</v>
      </c>
      <c r="C177" s="306" t="s">
        <v>328</v>
      </c>
      <c r="D177" s="132" t="s">
        <v>41</v>
      </c>
      <c r="E177" s="215">
        <f>SUM(E178:E180)</f>
        <v>65869.942999999999</v>
      </c>
      <c r="F177" s="215">
        <f>SUM(F178:F180)</f>
        <v>0</v>
      </c>
      <c r="G177" s="127">
        <f>F177/E177*100</f>
        <v>0</v>
      </c>
      <c r="H177" s="127">
        <f>SUM(H178:H180)</f>
        <v>0</v>
      </c>
      <c r="I177" s="127">
        <f t="shared" ref="I177:AQ177" si="391">SUM(I178:I180)</f>
        <v>0</v>
      </c>
      <c r="J177" s="127">
        <f t="shared" si="391"/>
        <v>0</v>
      </c>
      <c r="K177" s="127">
        <f t="shared" si="391"/>
        <v>0</v>
      </c>
      <c r="L177" s="127">
        <f t="shared" si="391"/>
        <v>0</v>
      </c>
      <c r="M177" s="127">
        <f t="shared" si="391"/>
        <v>0</v>
      </c>
      <c r="N177" s="127">
        <f t="shared" si="391"/>
        <v>0</v>
      </c>
      <c r="O177" s="127">
        <f t="shared" si="391"/>
        <v>0</v>
      </c>
      <c r="P177" s="127">
        <f t="shared" si="391"/>
        <v>0</v>
      </c>
      <c r="Q177" s="127">
        <f t="shared" si="391"/>
        <v>0</v>
      </c>
      <c r="R177" s="127">
        <f t="shared" si="391"/>
        <v>0</v>
      </c>
      <c r="S177" s="127">
        <f t="shared" si="391"/>
        <v>0</v>
      </c>
      <c r="T177" s="127">
        <f t="shared" si="391"/>
        <v>0</v>
      </c>
      <c r="U177" s="127">
        <f t="shared" si="391"/>
        <v>0</v>
      </c>
      <c r="V177" s="127">
        <f t="shared" si="391"/>
        <v>0</v>
      </c>
      <c r="W177" s="127">
        <f t="shared" si="391"/>
        <v>0</v>
      </c>
      <c r="X177" s="127">
        <f t="shared" si="391"/>
        <v>0</v>
      </c>
      <c r="Y177" s="127">
        <f t="shared" si="391"/>
        <v>0</v>
      </c>
      <c r="Z177" s="127">
        <f t="shared" si="391"/>
        <v>0</v>
      </c>
      <c r="AA177" s="127">
        <f t="shared" si="391"/>
        <v>0</v>
      </c>
      <c r="AB177" s="127">
        <f t="shared" si="391"/>
        <v>0</v>
      </c>
      <c r="AC177" s="127">
        <f t="shared" si="391"/>
        <v>0</v>
      </c>
      <c r="AD177" s="127">
        <f t="shared" si="391"/>
        <v>0</v>
      </c>
      <c r="AE177" s="127">
        <f t="shared" si="391"/>
        <v>0</v>
      </c>
      <c r="AF177" s="127">
        <f t="shared" si="391"/>
        <v>65869.942999999999</v>
      </c>
      <c r="AG177" s="127">
        <f t="shared" si="391"/>
        <v>0</v>
      </c>
      <c r="AH177" s="127">
        <f t="shared" si="391"/>
        <v>0</v>
      </c>
      <c r="AI177" s="127">
        <f t="shared" si="391"/>
        <v>0</v>
      </c>
      <c r="AJ177" s="127">
        <f t="shared" si="391"/>
        <v>0</v>
      </c>
      <c r="AK177" s="127">
        <f t="shared" si="391"/>
        <v>0</v>
      </c>
      <c r="AL177" s="127">
        <f t="shared" si="391"/>
        <v>0</v>
      </c>
      <c r="AM177" s="127">
        <f t="shared" si="391"/>
        <v>0</v>
      </c>
      <c r="AN177" s="127">
        <f t="shared" si="391"/>
        <v>0</v>
      </c>
      <c r="AO177" s="127">
        <f t="shared" si="391"/>
        <v>0</v>
      </c>
      <c r="AP177" s="127">
        <f t="shared" si="391"/>
        <v>0</v>
      </c>
      <c r="AQ177" s="127">
        <f t="shared" si="391"/>
        <v>0</v>
      </c>
      <c r="AR177" s="308"/>
    </row>
    <row r="178" spans="1:44" ht="31.5">
      <c r="A178" s="305"/>
      <c r="B178" s="306"/>
      <c r="C178" s="306"/>
      <c r="D178" s="150" t="s">
        <v>37</v>
      </c>
      <c r="E178" s="216">
        <f t="shared" ref="E178:F180" si="392">H178+K178+N178+Q178+T178+W178+Z178+AC178+AF178+AI178+AL178+AO178</f>
        <v>3622</v>
      </c>
      <c r="F178" s="216">
        <f t="shared" si="392"/>
        <v>0</v>
      </c>
      <c r="G178" s="127">
        <f t="shared" ref="G178:G180" si="393">F178/E178*100</f>
        <v>0</v>
      </c>
      <c r="H178" s="123">
        <f>H182+H186</f>
        <v>0</v>
      </c>
      <c r="I178" s="123">
        <f t="shared" ref="I178:AQ178" si="394">I182+I186</f>
        <v>0</v>
      </c>
      <c r="J178" s="123">
        <f t="shared" si="394"/>
        <v>0</v>
      </c>
      <c r="K178" s="123">
        <f t="shared" si="394"/>
        <v>0</v>
      </c>
      <c r="L178" s="123">
        <f t="shared" si="394"/>
        <v>0</v>
      </c>
      <c r="M178" s="123">
        <f t="shared" si="394"/>
        <v>0</v>
      </c>
      <c r="N178" s="123">
        <f t="shared" si="394"/>
        <v>0</v>
      </c>
      <c r="O178" s="123">
        <f t="shared" si="394"/>
        <v>0</v>
      </c>
      <c r="P178" s="123">
        <f t="shared" si="394"/>
        <v>0</v>
      </c>
      <c r="Q178" s="123">
        <f t="shared" si="394"/>
        <v>0</v>
      </c>
      <c r="R178" s="123">
        <f t="shared" si="394"/>
        <v>0</v>
      </c>
      <c r="S178" s="123">
        <f t="shared" si="394"/>
        <v>0</v>
      </c>
      <c r="T178" s="123">
        <f t="shared" si="394"/>
        <v>0</v>
      </c>
      <c r="U178" s="123">
        <f t="shared" si="394"/>
        <v>0</v>
      </c>
      <c r="V178" s="123">
        <f t="shared" si="394"/>
        <v>0</v>
      </c>
      <c r="W178" s="123">
        <f t="shared" si="394"/>
        <v>0</v>
      </c>
      <c r="X178" s="123">
        <f t="shared" si="394"/>
        <v>0</v>
      </c>
      <c r="Y178" s="123">
        <f t="shared" si="394"/>
        <v>0</v>
      </c>
      <c r="Z178" s="123">
        <f t="shared" si="394"/>
        <v>0</v>
      </c>
      <c r="AA178" s="123">
        <f t="shared" si="394"/>
        <v>0</v>
      </c>
      <c r="AB178" s="123">
        <f t="shared" si="394"/>
        <v>0</v>
      </c>
      <c r="AC178" s="123">
        <f t="shared" si="394"/>
        <v>0</v>
      </c>
      <c r="AD178" s="123">
        <f t="shared" si="394"/>
        <v>0</v>
      </c>
      <c r="AE178" s="123">
        <f t="shared" si="394"/>
        <v>0</v>
      </c>
      <c r="AF178" s="123">
        <f t="shared" si="394"/>
        <v>3622</v>
      </c>
      <c r="AG178" s="123">
        <f t="shared" si="394"/>
        <v>0</v>
      </c>
      <c r="AH178" s="123">
        <f t="shared" si="394"/>
        <v>0</v>
      </c>
      <c r="AI178" s="123">
        <f t="shared" si="394"/>
        <v>0</v>
      </c>
      <c r="AJ178" s="123">
        <f t="shared" si="394"/>
        <v>0</v>
      </c>
      <c r="AK178" s="123">
        <f t="shared" si="394"/>
        <v>0</v>
      </c>
      <c r="AL178" s="123">
        <f t="shared" si="394"/>
        <v>0</v>
      </c>
      <c r="AM178" s="123">
        <f t="shared" si="394"/>
        <v>0</v>
      </c>
      <c r="AN178" s="123">
        <f t="shared" si="394"/>
        <v>0</v>
      </c>
      <c r="AO178" s="123">
        <f t="shared" si="394"/>
        <v>0</v>
      </c>
      <c r="AP178" s="123">
        <f t="shared" si="394"/>
        <v>0</v>
      </c>
      <c r="AQ178" s="123">
        <f t="shared" si="394"/>
        <v>0</v>
      </c>
      <c r="AR178" s="309"/>
    </row>
    <row r="179" spans="1:44" ht="46.5" customHeight="1">
      <c r="A179" s="305"/>
      <c r="B179" s="306"/>
      <c r="C179" s="306"/>
      <c r="D179" s="150" t="s">
        <v>2</v>
      </c>
      <c r="E179" s="216">
        <f t="shared" si="392"/>
        <v>21879.9</v>
      </c>
      <c r="F179" s="216">
        <f t="shared" si="392"/>
        <v>0</v>
      </c>
      <c r="G179" s="127">
        <f t="shared" si="393"/>
        <v>0</v>
      </c>
      <c r="H179" s="123">
        <f t="shared" ref="H179:AQ179" si="395">H183+H187</f>
        <v>0</v>
      </c>
      <c r="I179" s="123">
        <f t="shared" si="395"/>
        <v>0</v>
      </c>
      <c r="J179" s="123">
        <f t="shared" si="395"/>
        <v>0</v>
      </c>
      <c r="K179" s="123">
        <f t="shared" si="395"/>
        <v>0</v>
      </c>
      <c r="L179" s="123">
        <f t="shared" si="395"/>
        <v>0</v>
      </c>
      <c r="M179" s="123">
        <f t="shared" si="395"/>
        <v>0</v>
      </c>
      <c r="N179" s="123">
        <f t="shared" si="395"/>
        <v>0</v>
      </c>
      <c r="O179" s="123">
        <f t="shared" si="395"/>
        <v>0</v>
      </c>
      <c r="P179" s="123">
        <f t="shared" si="395"/>
        <v>0</v>
      </c>
      <c r="Q179" s="123">
        <f t="shared" si="395"/>
        <v>0</v>
      </c>
      <c r="R179" s="123">
        <f t="shared" si="395"/>
        <v>0</v>
      </c>
      <c r="S179" s="123">
        <f t="shared" si="395"/>
        <v>0</v>
      </c>
      <c r="T179" s="123">
        <f t="shared" si="395"/>
        <v>0</v>
      </c>
      <c r="U179" s="123">
        <f t="shared" si="395"/>
        <v>0</v>
      </c>
      <c r="V179" s="123">
        <f t="shared" si="395"/>
        <v>0</v>
      </c>
      <c r="W179" s="123">
        <f t="shared" si="395"/>
        <v>0</v>
      </c>
      <c r="X179" s="123">
        <f t="shared" si="395"/>
        <v>0</v>
      </c>
      <c r="Y179" s="123">
        <f t="shared" si="395"/>
        <v>0</v>
      </c>
      <c r="Z179" s="123">
        <f t="shared" si="395"/>
        <v>0</v>
      </c>
      <c r="AA179" s="123">
        <f t="shared" si="395"/>
        <v>0</v>
      </c>
      <c r="AB179" s="123">
        <f t="shared" si="395"/>
        <v>0</v>
      </c>
      <c r="AC179" s="123">
        <f t="shared" si="395"/>
        <v>0</v>
      </c>
      <c r="AD179" s="123">
        <f t="shared" si="395"/>
        <v>0</v>
      </c>
      <c r="AE179" s="123">
        <f t="shared" si="395"/>
        <v>0</v>
      </c>
      <c r="AF179" s="123">
        <f t="shared" si="395"/>
        <v>21879.9</v>
      </c>
      <c r="AG179" s="123">
        <f t="shared" si="395"/>
        <v>0</v>
      </c>
      <c r="AH179" s="123">
        <f t="shared" si="395"/>
        <v>0</v>
      </c>
      <c r="AI179" s="123">
        <f t="shared" si="395"/>
        <v>0</v>
      </c>
      <c r="AJ179" s="123">
        <f t="shared" si="395"/>
        <v>0</v>
      </c>
      <c r="AK179" s="123">
        <f t="shared" si="395"/>
        <v>0</v>
      </c>
      <c r="AL179" s="123">
        <f t="shared" si="395"/>
        <v>0</v>
      </c>
      <c r="AM179" s="123">
        <f t="shared" si="395"/>
        <v>0</v>
      </c>
      <c r="AN179" s="123">
        <f t="shared" si="395"/>
        <v>0</v>
      </c>
      <c r="AO179" s="123">
        <f t="shared" si="395"/>
        <v>0</v>
      </c>
      <c r="AP179" s="123">
        <f t="shared" si="395"/>
        <v>0</v>
      </c>
      <c r="AQ179" s="123">
        <f t="shared" si="395"/>
        <v>0</v>
      </c>
      <c r="AR179" s="309"/>
    </row>
    <row r="180" spans="1:44" ht="27.2" customHeight="1">
      <c r="A180" s="305"/>
      <c r="B180" s="306"/>
      <c r="C180" s="306"/>
      <c r="D180" s="151" t="s">
        <v>43</v>
      </c>
      <c r="E180" s="216">
        <f t="shared" si="392"/>
        <v>40368.042999999998</v>
      </c>
      <c r="F180" s="216">
        <f t="shared" si="392"/>
        <v>0</v>
      </c>
      <c r="G180" s="127">
        <f t="shared" si="393"/>
        <v>0</v>
      </c>
      <c r="H180" s="123">
        <f t="shared" ref="H180:AQ180" si="396">H184+H188</f>
        <v>0</v>
      </c>
      <c r="I180" s="123">
        <f t="shared" si="396"/>
        <v>0</v>
      </c>
      <c r="J180" s="123">
        <f t="shared" si="396"/>
        <v>0</v>
      </c>
      <c r="K180" s="123">
        <f t="shared" si="396"/>
        <v>0</v>
      </c>
      <c r="L180" s="123">
        <f t="shared" si="396"/>
        <v>0</v>
      </c>
      <c r="M180" s="123">
        <f t="shared" si="396"/>
        <v>0</v>
      </c>
      <c r="N180" s="123">
        <f t="shared" si="396"/>
        <v>0</v>
      </c>
      <c r="O180" s="123">
        <f t="shared" si="396"/>
        <v>0</v>
      </c>
      <c r="P180" s="123">
        <f t="shared" si="396"/>
        <v>0</v>
      </c>
      <c r="Q180" s="123">
        <f t="shared" si="396"/>
        <v>0</v>
      </c>
      <c r="R180" s="123">
        <f t="shared" si="396"/>
        <v>0</v>
      </c>
      <c r="S180" s="123">
        <f t="shared" si="396"/>
        <v>0</v>
      </c>
      <c r="T180" s="123">
        <f t="shared" si="396"/>
        <v>0</v>
      </c>
      <c r="U180" s="123">
        <f t="shared" si="396"/>
        <v>0</v>
      </c>
      <c r="V180" s="123">
        <f t="shared" si="396"/>
        <v>0</v>
      </c>
      <c r="W180" s="123">
        <f t="shared" si="396"/>
        <v>0</v>
      </c>
      <c r="X180" s="123">
        <f t="shared" si="396"/>
        <v>0</v>
      </c>
      <c r="Y180" s="123">
        <f t="shared" si="396"/>
        <v>0</v>
      </c>
      <c r="Z180" s="123">
        <f t="shared" si="396"/>
        <v>0</v>
      </c>
      <c r="AA180" s="123">
        <f t="shared" si="396"/>
        <v>0</v>
      </c>
      <c r="AB180" s="123">
        <f t="shared" si="396"/>
        <v>0</v>
      </c>
      <c r="AC180" s="123">
        <f t="shared" si="396"/>
        <v>0</v>
      </c>
      <c r="AD180" s="123">
        <f t="shared" si="396"/>
        <v>0</v>
      </c>
      <c r="AE180" s="123">
        <f t="shared" si="396"/>
        <v>0</v>
      </c>
      <c r="AF180" s="123">
        <f t="shared" si="396"/>
        <v>40368.042999999998</v>
      </c>
      <c r="AG180" s="123">
        <f t="shared" si="396"/>
        <v>0</v>
      </c>
      <c r="AH180" s="123">
        <f t="shared" si="396"/>
        <v>0</v>
      </c>
      <c r="AI180" s="123">
        <f t="shared" si="396"/>
        <v>0</v>
      </c>
      <c r="AJ180" s="123">
        <f t="shared" si="396"/>
        <v>0</v>
      </c>
      <c r="AK180" s="123">
        <f t="shared" si="396"/>
        <v>0</v>
      </c>
      <c r="AL180" s="123">
        <f t="shared" si="396"/>
        <v>0</v>
      </c>
      <c r="AM180" s="123">
        <f t="shared" si="396"/>
        <v>0</v>
      </c>
      <c r="AN180" s="123">
        <f t="shared" si="396"/>
        <v>0</v>
      </c>
      <c r="AO180" s="123">
        <f t="shared" si="396"/>
        <v>0</v>
      </c>
      <c r="AP180" s="123">
        <f t="shared" si="396"/>
        <v>0</v>
      </c>
      <c r="AQ180" s="123">
        <f t="shared" si="396"/>
        <v>0</v>
      </c>
      <c r="AR180" s="309"/>
    </row>
    <row r="181" spans="1:44" s="136" customFormat="1" ht="22.15" customHeight="1">
      <c r="A181" s="305" t="s">
        <v>346</v>
      </c>
      <c r="B181" s="306" t="s">
        <v>349</v>
      </c>
      <c r="C181" s="307" t="s">
        <v>393</v>
      </c>
      <c r="D181" s="132" t="s">
        <v>41</v>
      </c>
      <c r="E181" s="215">
        <f>SUM(E182:E184)</f>
        <v>56210.317999999999</v>
      </c>
      <c r="F181" s="215">
        <f>SUM(F182:F184)</f>
        <v>0</v>
      </c>
      <c r="G181" s="127">
        <f>F181/E181*100</f>
        <v>0</v>
      </c>
      <c r="H181" s="127">
        <f>SUM(H182:H184)</f>
        <v>0</v>
      </c>
      <c r="I181" s="127">
        <f t="shared" ref="I181:AQ181" si="397">SUM(I182:I184)</f>
        <v>0</v>
      </c>
      <c r="J181" s="127">
        <f t="shared" si="397"/>
        <v>0</v>
      </c>
      <c r="K181" s="127">
        <f t="shared" si="397"/>
        <v>0</v>
      </c>
      <c r="L181" s="127">
        <f t="shared" si="397"/>
        <v>0</v>
      </c>
      <c r="M181" s="127">
        <f t="shared" si="397"/>
        <v>0</v>
      </c>
      <c r="N181" s="127">
        <f t="shared" si="397"/>
        <v>0</v>
      </c>
      <c r="O181" s="127">
        <f t="shared" si="397"/>
        <v>0</v>
      </c>
      <c r="P181" s="127">
        <f t="shared" si="397"/>
        <v>0</v>
      </c>
      <c r="Q181" s="127">
        <f t="shared" si="397"/>
        <v>0</v>
      </c>
      <c r="R181" s="127">
        <f t="shared" si="397"/>
        <v>0</v>
      </c>
      <c r="S181" s="127">
        <f t="shared" si="397"/>
        <v>0</v>
      </c>
      <c r="T181" s="127">
        <f t="shared" si="397"/>
        <v>0</v>
      </c>
      <c r="U181" s="127">
        <f t="shared" si="397"/>
        <v>0</v>
      </c>
      <c r="V181" s="127">
        <f t="shared" si="397"/>
        <v>0</v>
      </c>
      <c r="W181" s="127">
        <f t="shared" si="397"/>
        <v>0</v>
      </c>
      <c r="X181" s="127">
        <f t="shared" si="397"/>
        <v>0</v>
      </c>
      <c r="Y181" s="127">
        <f t="shared" si="397"/>
        <v>0</v>
      </c>
      <c r="Z181" s="127">
        <f t="shared" si="397"/>
        <v>0</v>
      </c>
      <c r="AA181" s="127">
        <f t="shared" si="397"/>
        <v>0</v>
      </c>
      <c r="AB181" s="127">
        <f t="shared" si="397"/>
        <v>0</v>
      </c>
      <c r="AC181" s="127">
        <f t="shared" si="397"/>
        <v>0</v>
      </c>
      <c r="AD181" s="127">
        <f t="shared" si="397"/>
        <v>0</v>
      </c>
      <c r="AE181" s="127">
        <f t="shared" si="397"/>
        <v>0</v>
      </c>
      <c r="AF181" s="127">
        <f t="shared" si="397"/>
        <v>56210.317999999999</v>
      </c>
      <c r="AG181" s="127">
        <f t="shared" si="397"/>
        <v>0</v>
      </c>
      <c r="AH181" s="127">
        <f t="shared" si="397"/>
        <v>0</v>
      </c>
      <c r="AI181" s="127">
        <f t="shared" si="397"/>
        <v>0</v>
      </c>
      <c r="AJ181" s="127">
        <f t="shared" si="397"/>
        <v>0</v>
      </c>
      <c r="AK181" s="127">
        <f t="shared" si="397"/>
        <v>0</v>
      </c>
      <c r="AL181" s="127">
        <f t="shared" si="397"/>
        <v>0</v>
      </c>
      <c r="AM181" s="127">
        <f t="shared" si="397"/>
        <v>0</v>
      </c>
      <c r="AN181" s="127">
        <f t="shared" si="397"/>
        <v>0</v>
      </c>
      <c r="AO181" s="127">
        <f t="shared" si="397"/>
        <v>0</v>
      </c>
      <c r="AP181" s="127">
        <f t="shared" si="397"/>
        <v>0</v>
      </c>
      <c r="AQ181" s="127">
        <f t="shared" si="397"/>
        <v>0</v>
      </c>
      <c r="AR181" s="308"/>
    </row>
    <row r="182" spans="1:44" ht="31.5">
      <c r="A182" s="305"/>
      <c r="B182" s="306"/>
      <c r="C182" s="307"/>
      <c r="D182" s="150" t="s">
        <v>37</v>
      </c>
      <c r="E182" s="216">
        <f t="shared" ref="E182:F184" si="398">H182+K182+N182+Q182+T182+W182+Z182+AC182+AF182+AI182+AL182+AO182</f>
        <v>0</v>
      </c>
      <c r="F182" s="216">
        <f t="shared" si="398"/>
        <v>0</v>
      </c>
      <c r="G182" s="127" t="e">
        <f t="shared" ref="G182:G184" si="399">F182/E182*100</f>
        <v>#DIV/0!</v>
      </c>
      <c r="H182" s="123"/>
      <c r="I182" s="123"/>
      <c r="J182" s="131"/>
      <c r="K182" s="123"/>
      <c r="L182" s="123"/>
      <c r="M182" s="131"/>
      <c r="N182" s="123"/>
      <c r="O182" s="123"/>
      <c r="P182" s="131"/>
      <c r="Q182" s="123"/>
      <c r="R182" s="123"/>
      <c r="S182" s="131"/>
      <c r="T182" s="123"/>
      <c r="U182" s="123"/>
      <c r="V182" s="131"/>
      <c r="W182" s="123"/>
      <c r="X182" s="123"/>
      <c r="Y182" s="131"/>
      <c r="Z182" s="123"/>
      <c r="AA182" s="123"/>
      <c r="AB182" s="131"/>
      <c r="AC182" s="123"/>
      <c r="AD182" s="123"/>
      <c r="AE182" s="131"/>
      <c r="AF182" s="123"/>
      <c r="AG182" s="123"/>
      <c r="AH182" s="131"/>
      <c r="AI182" s="123"/>
      <c r="AJ182" s="123"/>
      <c r="AK182" s="123"/>
      <c r="AL182" s="123"/>
      <c r="AM182" s="123"/>
      <c r="AN182" s="131"/>
      <c r="AO182" s="123"/>
      <c r="AP182" s="123"/>
      <c r="AQ182" s="131"/>
      <c r="AR182" s="309"/>
    </row>
    <row r="183" spans="1:44" ht="31.15" customHeight="1">
      <c r="A183" s="305"/>
      <c r="B183" s="306"/>
      <c r="C183" s="307"/>
      <c r="D183" s="150" t="s">
        <v>2</v>
      </c>
      <c r="E183" s="216">
        <f t="shared" si="398"/>
        <v>17049.8</v>
      </c>
      <c r="F183" s="216">
        <f t="shared" si="398"/>
        <v>0</v>
      </c>
      <c r="G183" s="127">
        <f t="shared" si="399"/>
        <v>0</v>
      </c>
      <c r="H183" s="123"/>
      <c r="I183" s="123"/>
      <c r="J183" s="131"/>
      <c r="K183" s="123"/>
      <c r="L183" s="123"/>
      <c r="M183" s="131"/>
      <c r="N183" s="123"/>
      <c r="O183" s="123"/>
      <c r="P183" s="131"/>
      <c r="Q183" s="123"/>
      <c r="R183" s="123"/>
      <c r="S183" s="131"/>
      <c r="T183" s="123"/>
      <c r="U183" s="123"/>
      <c r="V183" s="131"/>
      <c r="W183" s="123"/>
      <c r="X183" s="123"/>
      <c r="Y183" s="131"/>
      <c r="Z183" s="123"/>
      <c r="AA183" s="123"/>
      <c r="AB183" s="131"/>
      <c r="AC183" s="123"/>
      <c r="AD183" s="123"/>
      <c r="AE183" s="131"/>
      <c r="AF183" s="123">
        <v>17049.8</v>
      </c>
      <c r="AG183" s="123"/>
      <c r="AH183" s="131"/>
      <c r="AI183" s="123"/>
      <c r="AJ183" s="123"/>
      <c r="AK183" s="131"/>
      <c r="AL183" s="123"/>
      <c r="AM183" s="123"/>
      <c r="AN183" s="131"/>
      <c r="AO183" s="123"/>
      <c r="AP183" s="123"/>
      <c r="AQ183" s="131"/>
      <c r="AR183" s="309"/>
    </row>
    <row r="184" spans="1:44" ht="28.5" customHeight="1">
      <c r="A184" s="305"/>
      <c r="B184" s="306"/>
      <c r="C184" s="307"/>
      <c r="D184" s="151" t="s">
        <v>43</v>
      </c>
      <c r="E184" s="216">
        <f>H184+K184+N184+Q184+T184+W184+Z184+AC184+AF184+AI184+AL184+AO184</f>
        <v>39160.517999999996</v>
      </c>
      <c r="F184" s="216">
        <f t="shared" si="398"/>
        <v>0</v>
      </c>
      <c r="G184" s="127">
        <f t="shared" si="399"/>
        <v>0</v>
      </c>
      <c r="H184" s="123"/>
      <c r="I184" s="123"/>
      <c r="J184" s="131"/>
      <c r="K184" s="123"/>
      <c r="L184" s="123"/>
      <c r="M184" s="131"/>
      <c r="N184" s="123"/>
      <c r="O184" s="123"/>
      <c r="P184" s="131"/>
      <c r="Q184" s="123"/>
      <c r="R184" s="123"/>
      <c r="S184" s="131"/>
      <c r="T184" s="123"/>
      <c r="U184" s="123"/>
      <c r="V184" s="131"/>
      <c r="W184" s="123"/>
      <c r="X184" s="123"/>
      <c r="Y184" s="131"/>
      <c r="Z184" s="123"/>
      <c r="AA184" s="123"/>
      <c r="AB184" s="131"/>
      <c r="AC184" s="123"/>
      <c r="AD184" s="123"/>
      <c r="AE184" s="131"/>
      <c r="AF184" s="123">
        <v>39160.517999999996</v>
      </c>
      <c r="AG184" s="123"/>
      <c r="AH184" s="131"/>
      <c r="AI184" s="123"/>
      <c r="AJ184" s="123"/>
      <c r="AK184" s="131"/>
      <c r="AL184" s="123"/>
      <c r="AM184" s="123"/>
      <c r="AN184" s="131"/>
      <c r="AO184" s="123"/>
      <c r="AP184" s="123"/>
      <c r="AQ184" s="131"/>
      <c r="AR184" s="309"/>
    </row>
    <row r="185" spans="1:44" s="136" customFormat="1" ht="22.15" customHeight="1">
      <c r="A185" s="305" t="s">
        <v>347</v>
      </c>
      <c r="B185" s="306" t="s">
        <v>350</v>
      </c>
      <c r="C185" s="307" t="s">
        <v>393</v>
      </c>
      <c r="D185" s="132" t="s">
        <v>41</v>
      </c>
      <c r="E185" s="215">
        <f>SUM(E186:E188)</f>
        <v>9659.625</v>
      </c>
      <c r="F185" s="215">
        <f>SUM(F186:F188)</f>
        <v>0</v>
      </c>
      <c r="G185" s="127">
        <f>F185/E185*100</f>
        <v>0</v>
      </c>
      <c r="H185" s="127">
        <f>SUM(H186:H188)</f>
        <v>0</v>
      </c>
      <c r="I185" s="127">
        <f t="shared" ref="I185:AQ185" si="400">SUM(I186:I188)</f>
        <v>0</v>
      </c>
      <c r="J185" s="127">
        <f t="shared" si="400"/>
        <v>0</v>
      </c>
      <c r="K185" s="127">
        <f t="shared" si="400"/>
        <v>0</v>
      </c>
      <c r="L185" s="127">
        <f t="shared" si="400"/>
        <v>0</v>
      </c>
      <c r="M185" s="127">
        <f t="shared" si="400"/>
        <v>0</v>
      </c>
      <c r="N185" s="127">
        <f t="shared" si="400"/>
        <v>0</v>
      </c>
      <c r="O185" s="127">
        <f t="shared" si="400"/>
        <v>0</v>
      </c>
      <c r="P185" s="127">
        <f t="shared" si="400"/>
        <v>0</v>
      </c>
      <c r="Q185" s="127">
        <f t="shared" si="400"/>
        <v>0</v>
      </c>
      <c r="R185" s="127">
        <f t="shared" si="400"/>
        <v>0</v>
      </c>
      <c r="S185" s="127">
        <f t="shared" si="400"/>
        <v>0</v>
      </c>
      <c r="T185" s="127">
        <f t="shared" si="400"/>
        <v>0</v>
      </c>
      <c r="U185" s="127">
        <f t="shared" si="400"/>
        <v>0</v>
      </c>
      <c r="V185" s="127">
        <f t="shared" si="400"/>
        <v>0</v>
      </c>
      <c r="W185" s="127">
        <f t="shared" si="400"/>
        <v>0</v>
      </c>
      <c r="X185" s="127">
        <f t="shared" si="400"/>
        <v>0</v>
      </c>
      <c r="Y185" s="127">
        <f t="shared" si="400"/>
        <v>0</v>
      </c>
      <c r="Z185" s="127">
        <f t="shared" si="400"/>
        <v>0</v>
      </c>
      <c r="AA185" s="127">
        <f t="shared" si="400"/>
        <v>0</v>
      </c>
      <c r="AB185" s="127">
        <f t="shared" si="400"/>
        <v>0</v>
      </c>
      <c r="AC185" s="127">
        <f t="shared" si="400"/>
        <v>0</v>
      </c>
      <c r="AD185" s="127">
        <f t="shared" si="400"/>
        <v>0</v>
      </c>
      <c r="AE185" s="127">
        <f t="shared" si="400"/>
        <v>0</v>
      </c>
      <c r="AF185" s="127">
        <f t="shared" si="400"/>
        <v>9659.625</v>
      </c>
      <c r="AG185" s="127">
        <f t="shared" si="400"/>
        <v>0</v>
      </c>
      <c r="AH185" s="127">
        <f t="shared" si="400"/>
        <v>0</v>
      </c>
      <c r="AI185" s="127">
        <f t="shared" si="400"/>
        <v>0</v>
      </c>
      <c r="AJ185" s="127">
        <f t="shared" si="400"/>
        <v>0</v>
      </c>
      <c r="AK185" s="127">
        <f t="shared" si="400"/>
        <v>0</v>
      </c>
      <c r="AL185" s="127">
        <f t="shared" si="400"/>
        <v>0</v>
      </c>
      <c r="AM185" s="127">
        <f t="shared" si="400"/>
        <v>0</v>
      </c>
      <c r="AN185" s="127">
        <f t="shared" si="400"/>
        <v>0</v>
      </c>
      <c r="AO185" s="127">
        <f t="shared" si="400"/>
        <v>0</v>
      </c>
      <c r="AP185" s="127">
        <f t="shared" si="400"/>
        <v>0</v>
      </c>
      <c r="AQ185" s="127">
        <f t="shared" si="400"/>
        <v>0</v>
      </c>
      <c r="AR185" s="308"/>
    </row>
    <row r="186" spans="1:44" ht="31.5">
      <c r="A186" s="305"/>
      <c r="B186" s="306"/>
      <c r="C186" s="307"/>
      <c r="D186" s="150" t="s">
        <v>37</v>
      </c>
      <c r="E186" s="216">
        <f t="shared" ref="E186:F188" si="401">H186+K186+N186+Q186+T186+W186+Z186+AC186+AF186+AI186+AL186+AO186</f>
        <v>3622</v>
      </c>
      <c r="F186" s="216">
        <f t="shared" si="401"/>
        <v>0</v>
      </c>
      <c r="G186" s="127">
        <f t="shared" ref="G186:G188" si="402">F186/E186*100</f>
        <v>0</v>
      </c>
      <c r="H186" s="123"/>
      <c r="I186" s="123"/>
      <c r="J186" s="131"/>
      <c r="K186" s="123"/>
      <c r="L186" s="123"/>
      <c r="M186" s="131"/>
      <c r="N186" s="123"/>
      <c r="O186" s="123"/>
      <c r="P186" s="131"/>
      <c r="Q186" s="123"/>
      <c r="R186" s="123"/>
      <c r="S186" s="131"/>
      <c r="T186" s="123"/>
      <c r="U186" s="123"/>
      <c r="V186" s="131"/>
      <c r="W186" s="123"/>
      <c r="X186" s="123"/>
      <c r="Y186" s="131"/>
      <c r="Z186" s="123"/>
      <c r="AA186" s="123"/>
      <c r="AB186" s="131"/>
      <c r="AC186" s="123"/>
      <c r="AD186" s="123"/>
      <c r="AE186" s="131"/>
      <c r="AF186" s="123">
        <v>3622</v>
      </c>
      <c r="AG186" s="123"/>
      <c r="AH186" s="131"/>
      <c r="AI186" s="123"/>
      <c r="AJ186" s="123"/>
      <c r="AK186" s="123"/>
      <c r="AL186" s="123"/>
      <c r="AM186" s="123"/>
      <c r="AN186" s="131"/>
      <c r="AO186" s="123"/>
      <c r="AP186" s="123"/>
      <c r="AQ186" s="131"/>
      <c r="AR186" s="309"/>
    </row>
    <row r="187" spans="1:44" ht="31.15" customHeight="1">
      <c r="A187" s="305"/>
      <c r="B187" s="306"/>
      <c r="C187" s="307"/>
      <c r="D187" s="150" t="s">
        <v>2</v>
      </c>
      <c r="E187" s="216">
        <f t="shared" si="401"/>
        <v>4830.1000000000004</v>
      </c>
      <c r="F187" s="216">
        <f t="shared" si="401"/>
        <v>0</v>
      </c>
      <c r="G187" s="127">
        <f t="shared" si="402"/>
        <v>0</v>
      </c>
      <c r="H187" s="123"/>
      <c r="I187" s="123"/>
      <c r="J187" s="131"/>
      <c r="K187" s="123"/>
      <c r="L187" s="123"/>
      <c r="M187" s="131"/>
      <c r="N187" s="123"/>
      <c r="O187" s="123"/>
      <c r="P187" s="131"/>
      <c r="Q187" s="123"/>
      <c r="R187" s="123"/>
      <c r="S187" s="131"/>
      <c r="T187" s="123"/>
      <c r="U187" s="123"/>
      <c r="V187" s="131"/>
      <c r="W187" s="123"/>
      <c r="X187" s="123"/>
      <c r="Y187" s="131"/>
      <c r="Z187" s="123"/>
      <c r="AA187" s="123"/>
      <c r="AB187" s="131"/>
      <c r="AC187" s="123"/>
      <c r="AD187" s="123"/>
      <c r="AE187" s="131"/>
      <c r="AF187" s="123">
        <v>4830.1000000000004</v>
      </c>
      <c r="AG187" s="123"/>
      <c r="AH187" s="131"/>
      <c r="AI187" s="123"/>
      <c r="AJ187" s="123"/>
      <c r="AK187" s="131"/>
      <c r="AL187" s="123"/>
      <c r="AM187" s="123"/>
      <c r="AN187" s="131"/>
      <c r="AO187" s="123"/>
      <c r="AP187" s="123"/>
      <c r="AQ187" s="131"/>
      <c r="AR187" s="309"/>
    </row>
    <row r="188" spans="1:44" ht="28.5" customHeight="1">
      <c r="A188" s="305"/>
      <c r="B188" s="306"/>
      <c r="C188" s="307"/>
      <c r="D188" s="151" t="s">
        <v>43</v>
      </c>
      <c r="E188" s="216">
        <f t="shared" si="401"/>
        <v>1207.5250000000001</v>
      </c>
      <c r="F188" s="216">
        <f t="shared" si="401"/>
        <v>0</v>
      </c>
      <c r="G188" s="127">
        <f t="shared" si="402"/>
        <v>0</v>
      </c>
      <c r="H188" s="123"/>
      <c r="I188" s="123"/>
      <c r="J188" s="131"/>
      <c r="K188" s="123"/>
      <c r="L188" s="123"/>
      <c r="M188" s="131"/>
      <c r="N188" s="123"/>
      <c r="O188" s="123"/>
      <c r="P188" s="131"/>
      <c r="Q188" s="123"/>
      <c r="R188" s="123"/>
      <c r="S188" s="131"/>
      <c r="T188" s="123"/>
      <c r="U188" s="123"/>
      <c r="V188" s="131"/>
      <c r="W188" s="123"/>
      <c r="X188" s="123"/>
      <c r="Y188" s="131"/>
      <c r="Z188" s="123"/>
      <c r="AA188" s="123"/>
      <c r="AB188" s="131"/>
      <c r="AC188" s="123"/>
      <c r="AD188" s="123"/>
      <c r="AE188" s="131"/>
      <c r="AF188" s="123">
        <v>1207.5250000000001</v>
      </c>
      <c r="AG188" s="123"/>
      <c r="AH188" s="131"/>
      <c r="AI188" s="123"/>
      <c r="AJ188" s="123"/>
      <c r="AK188" s="131"/>
      <c r="AL188" s="123"/>
      <c r="AM188" s="123"/>
      <c r="AN188" s="131"/>
      <c r="AO188" s="123"/>
      <c r="AP188" s="123"/>
      <c r="AQ188" s="131"/>
      <c r="AR188" s="309"/>
    </row>
    <row r="189" spans="1:44" s="136" customFormat="1" ht="22.15" customHeight="1">
      <c r="A189" s="305" t="s">
        <v>481</v>
      </c>
      <c r="B189" s="306" t="s">
        <v>483</v>
      </c>
      <c r="C189" s="307" t="s">
        <v>393</v>
      </c>
      <c r="D189" s="132" t="s">
        <v>41</v>
      </c>
      <c r="E189" s="215">
        <f>SUM(E190:E192)</f>
        <v>20084.902999999998</v>
      </c>
      <c r="F189" s="215">
        <f>SUM(F190:F192)</f>
        <v>0</v>
      </c>
      <c r="G189" s="127">
        <f>F189/E189*100</f>
        <v>0</v>
      </c>
      <c r="H189" s="127">
        <f>SUM(H190:H192)</f>
        <v>0</v>
      </c>
      <c r="I189" s="127">
        <f t="shared" ref="I189:AQ189" si="403">SUM(I190:I192)</f>
        <v>0</v>
      </c>
      <c r="J189" s="127">
        <f t="shared" si="403"/>
        <v>0</v>
      </c>
      <c r="K189" s="127">
        <f t="shared" si="403"/>
        <v>0</v>
      </c>
      <c r="L189" s="127">
        <f t="shared" si="403"/>
        <v>0</v>
      </c>
      <c r="M189" s="127">
        <f t="shared" si="403"/>
        <v>0</v>
      </c>
      <c r="N189" s="127">
        <f t="shared" si="403"/>
        <v>0</v>
      </c>
      <c r="O189" s="127">
        <f t="shared" si="403"/>
        <v>0</v>
      </c>
      <c r="P189" s="127">
        <f t="shared" si="403"/>
        <v>0</v>
      </c>
      <c r="Q189" s="127">
        <f t="shared" si="403"/>
        <v>0</v>
      </c>
      <c r="R189" s="127">
        <f t="shared" si="403"/>
        <v>0</v>
      </c>
      <c r="S189" s="127">
        <f t="shared" si="403"/>
        <v>0</v>
      </c>
      <c r="T189" s="127">
        <f t="shared" si="403"/>
        <v>0</v>
      </c>
      <c r="U189" s="127">
        <f t="shared" si="403"/>
        <v>0</v>
      </c>
      <c r="V189" s="127">
        <f t="shared" si="403"/>
        <v>0</v>
      </c>
      <c r="W189" s="127">
        <f t="shared" si="403"/>
        <v>0</v>
      </c>
      <c r="X189" s="127">
        <f t="shared" si="403"/>
        <v>0</v>
      </c>
      <c r="Y189" s="127">
        <f t="shared" si="403"/>
        <v>0</v>
      </c>
      <c r="Z189" s="127">
        <f t="shared" si="403"/>
        <v>0</v>
      </c>
      <c r="AA189" s="127">
        <f t="shared" si="403"/>
        <v>0</v>
      </c>
      <c r="AB189" s="127">
        <f t="shared" si="403"/>
        <v>0</v>
      </c>
      <c r="AC189" s="127">
        <f t="shared" si="403"/>
        <v>0</v>
      </c>
      <c r="AD189" s="127">
        <f t="shared" si="403"/>
        <v>0</v>
      </c>
      <c r="AE189" s="127">
        <f t="shared" si="403"/>
        <v>0</v>
      </c>
      <c r="AF189" s="127">
        <f t="shared" si="403"/>
        <v>20084.902999999998</v>
      </c>
      <c r="AG189" s="127">
        <f t="shared" si="403"/>
        <v>0</v>
      </c>
      <c r="AH189" s="127">
        <f t="shared" si="403"/>
        <v>0</v>
      </c>
      <c r="AI189" s="127">
        <f t="shared" si="403"/>
        <v>0</v>
      </c>
      <c r="AJ189" s="127">
        <f t="shared" si="403"/>
        <v>0</v>
      </c>
      <c r="AK189" s="127">
        <f t="shared" si="403"/>
        <v>0</v>
      </c>
      <c r="AL189" s="127">
        <f t="shared" si="403"/>
        <v>0</v>
      </c>
      <c r="AM189" s="127">
        <f t="shared" si="403"/>
        <v>0</v>
      </c>
      <c r="AN189" s="127">
        <f t="shared" si="403"/>
        <v>0</v>
      </c>
      <c r="AO189" s="127">
        <f t="shared" si="403"/>
        <v>0</v>
      </c>
      <c r="AP189" s="127">
        <f t="shared" si="403"/>
        <v>0</v>
      </c>
      <c r="AQ189" s="127">
        <f t="shared" si="403"/>
        <v>0</v>
      </c>
      <c r="AR189" s="308"/>
    </row>
    <row r="190" spans="1:44" ht="31.5">
      <c r="A190" s="305"/>
      <c r="B190" s="306"/>
      <c r="C190" s="307"/>
      <c r="D190" s="150" t="s">
        <v>37</v>
      </c>
      <c r="E190" s="216">
        <f t="shared" ref="E190:E192" si="404">H190+K190+N190+Q190+T190+W190+Z190+AC190+AF190+AI190+AL190+AO190</f>
        <v>0</v>
      </c>
      <c r="F190" s="216">
        <f t="shared" ref="F190:F192" si="405">I190+L190+O190+R190+U190+X190+AA190+AD190+AG190+AJ190+AM190+AP190</f>
        <v>0</v>
      </c>
      <c r="G190" s="127" t="e">
        <f t="shared" ref="G190:G192" si="406">F190/E190*100</f>
        <v>#DIV/0!</v>
      </c>
      <c r="H190" s="123"/>
      <c r="I190" s="123"/>
      <c r="J190" s="131"/>
      <c r="K190" s="123"/>
      <c r="L190" s="123"/>
      <c r="M190" s="131"/>
      <c r="N190" s="123"/>
      <c r="O190" s="123"/>
      <c r="P190" s="131"/>
      <c r="Q190" s="123"/>
      <c r="R190" s="123"/>
      <c r="S190" s="131"/>
      <c r="T190" s="123"/>
      <c r="U190" s="123"/>
      <c r="V190" s="131"/>
      <c r="W190" s="123"/>
      <c r="X190" s="123"/>
      <c r="Y190" s="131"/>
      <c r="Z190" s="123"/>
      <c r="AA190" s="123"/>
      <c r="AB190" s="131"/>
      <c r="AC190" s="123"/>
      <c r="AD190" s="123"/>
      <c r="AE190" s="131"/>
      <c r="AF190" s="260">
        <v>0</v>
      </c>
      <c r="AG190" s="123"/>
      <c r="AH190" s="131"/>
      <c r="AI190" s="123"/>
      <c r="AJ190" s="123"/>
      <c r="AK190" s="123"/>
      <c r="AL190" s="123"/>
      <c r="AM190" s="123"/>
      <c r="AN190" s="131"/>
      <c r="AO190" s="123"/>
      <c r="AP190" s="123"/>
      <c r="AQ190" s="131"/>
      <c r="AR190" s="309"/>
    </row>
    <row r="191" spans="1:44" ht="31.15" customHeight="1">
      <c r="A191" s="305"/>
      <c r="B191" s="306"/>
      <c r="C191" s="307"/>
      <c r="D191" s="150" t="s">
        <v>2</v>
      </c>
      <c r="E191" s="216">
        <f t="shared" si="404"/>
        <v>16067.916999999999</v>
      </c>
      <c r="F191" s="216">
        <f t="shared" si="405"/>
        <v>0</v>
      </c>
      <c r="G191" s="127">
        <f t="shared" si="406"/>
        <v>0</v>
      </c>
      <c r="H191" s="123"/>
      <c r="I191" s="123"/>
      <c r="J191" s="131"/>
      <c r="K191" s="123"/>
      <c r="L191" s="123"/>
      <c r="M191" s="131"/>
      <c r="N191" s="123"/>
      <c r="O191" s="123"/>
      <c r="P191" s="131"/>
      <c r="Q191" s="123"/>
      <c r="R191" s="123"/>
      <c r="S191" s="131"/>
      <c r="T191" s="123"/>
      <c r="U191" s="123"/>
      <c r="V191" s="131"/>
      <c r="W191" s="123"/>
      <c r="X191" s="123"/>
      <c r="Y191" s="131"/>
      <c r="Z191" s="123"/>
      <c r="AA191" s="123"/>
      <c r="AB191" s="131"/>
      <c r="AC191" s="123"/>
      <c r="AD191" s="123"/>
      <c r="AE191" s="131"/>
      <c r="AF191" s="260">
        <v>16067.916999999999</v>
      </c>
      <c r="AG191" s="123"/>
      <c r="AH191" s="131"/>
      <c r="AI191" s="123"/>
      <c r="AJ191" s="123"/>
      <c r="AK191" s="131"/>
      <c r="AL191" s="123"/>
      <c r="AM191" s="123"/>
      <c r="AN191" s="131"/>
      <c r="AO191" s="123"/>
      <c r="AP191" s="123"/>
      <c r="AQ191" s="131"/>
      <c r="AR191" s="309"/>
    </row>
    <row r="192" spans="1:44" ht="28.5" customHeight="1">
      <c r="A192" s="305"/>
      <c r="B192" s="306"/>
      <c r="C192" s="307"/>
      <c r="D192" s="151" t="s">
        <v>43</v>
      </c>
      <c r="E192" s="216">
        <f t="shared" si="404"/>
        <v>4016.9859999999999</v>
      </c>
      <c r="F192" s="216">
        <f t="shared" si="405"/>
        <v>0</v>
      </c>
      <c r="G192" s="127">
        <f t="shared" si="406"/>
        <v>0</v>
      </c>
      <c r="H192" s="123"/>
      <c r="I192" s="123"/>
      <c r="J192" s="131"/>
      <c r="K192" s="123"/>
      <c r="L192" s="123"/>
      <c r="M192" s="131"/>
      <c r="N192" s="123"/>
      <c r="O192" s="123"/>
      <c r="P192" s="131"/>
      <c r="Q192" s="123"/>
      <c r="R192" s="123"/>
      <c r="S192" s="131"/>
      <c r="T192" s="123"/>
      <c r="U192" s="123"/>
      <c r="V192" s="131"/>
      <c r="W192" s="123"/>
      <c r="X192" s="123"/>
      <c r="Y192" s="131"/>
      <c r="Z192" s="123"/>
      <c r="AA192" s="123"/>
      <c r="AB192" s="131"/>
      <c r="AC192" s="123"/>
      <c r="AD192" s="123"/>
      <c r="AE192" s="131"/>
      <c r="AF192" s="203">
        <v>4016.9859999999999</v>
      </c>
      <c r="AG192" s="123"/>
      <c r="AH192" s="131"/>
      <c r="AI192" s="123"/>
      <c r="AJ192" s="123"/>
      <c r="AK192" s="131"/>
      <c r="AL192" s="123"/>
      <c r="AM192" s="123"/>
      <c r="AN192" s="131"/>
      <c r="AO192" s="123"/>
      <c r="AP192" s="123"/>
      <c r="AQ192" s="131"/>
      <c r="AR192" s="309"/>
    </row>
    <row r="193" spans="1:44" s="136" customFormat="1" ht="22.15" customHeight="1">
      <c r="A193" s="305" t="s">
        <v>482</v>
      </c>
      <c r="B193" s="306" t="s">
        <v>484</v>
      </c>
      <c r="C193" s="307" t="s">
        <v>393</v>
      </c>
      <c r="D193" s="132" t="s">
        <v>41</v>
      </c>
      <c r="E193" s="215">
        <f>SUM(E194:E196)</f>
        <v>4370</v>
      </c>
      <c r="F193" s="215">
        <f>SUM(F194:F196)</f>
        <v>0</v>
      </c>
      <c r="G193" s="127">
        <f>F193/E193*100</f>
        <v>0</v>
      </c>
      <c r="H193" s="127">
        <f>SUM(H194:H196)</f>
        <v>0</v>
      </c>
      <c r="I193" s="127">
        <f t="shared" ref="I193:AQ193" si="407">SUM(I194:I196)</f>
        <v>0</v>
      </c>
      <c r="J193" s="127">
        <f t="shared" si="407"/>
        <v>0</v>
      </c>
      <c r="K193" s="127">
        <f t="shared" si="407"/>
        <v>0</v>
      </c>
      <c r="L193" s="127">
        <f t="shared" si="407"/>
        <v>0</v>
      </c>
      <c r="M193" s="127">
        <f t="shared" si="407"/>
        <v>0</v>
      </c>
      <c r="N193" s="127">
        <f t="shared" si="407"/>
        <v>0</v>
      </c>
      <c r="O193" s="127">
        <f t="shared" si="407"/>
        <v>0</v>
      </c>
      <c r="P193" s="127">
        <f t="shared" si="407"/>
        <v>0</v>
      </c>
      <c r="Q193" s="127">
        <f t="shared" si="407"/>
        <v>0</v>
      </c>
      <c r="R193" s="127">
        <f t="shared" si="407"/>
        <v>0</v>
      </c>
      <c r="S193" s="127">
        <f t="shared" si="407"/>
        <v>0</v>
      </c>
      <c r="T193" s="127">
        <f t="shared" si="407"/>
        <v>0</v>
      </c>
      <c r="U193" s="127">
        <f t="shared" si="407"/>
        <v>0</v>
      </c>
      <c r="V193" s="127">
        <f t="shared" si="407"/>
        <v>0</v>
      </c>
      <c r="W193" s="127">
        <f t="shared" si="407"/>
        <v>0</v>
      </c>
      <c r="X193" s="127">
        <f t="shared" si="407"/>
        <v>0</v>
      </c>
      <c r="Y193" s="127">
        <f t="shared" si="407"/>
        <v>0</v>
      </c>
      <c r="Z193" s="127">
        <f t="shared" si="407"/>
        <v>0</v>
      </c>
      <c r="AA193" s="127">
        <f t="shared" si="407"/>
        <v>0</v>
      </c>
      <c r="AB193" s="127">
        <f t="shared" si="407"/>
        <v>0</v>
      </c>
      <c r="AC193" s="127">
        <f t="shared" si="407"/>
        <v>0</v>
      </c>
      <c r="AD193" s="127">
        <f t="shared" si="407"/>
        <v>0</v>
      </c>
      <c r="AE193" s="127">
        <f t="shared" si="407"/>
        <v>0</v>
      </c>
      <c r="AF193" s="127">
        <f t="shared" si="407"/>
        <v>4370</v>
      </c>
      <c r="AG193" s="127">
        <f t="shared" si="407"/>
        <v>0</v>
      </c>
      <c r="AH193" s="127">
        <f t="shared" si="407"/>
        <v>0</v>
      </c>
      <c r="AI193" s="127">
        <f t="shared" si="407"/>
        <v>0</v>
      </c>
      <c r="AJ193" s="127">
        <f t="shared" si="407"/>
        <v>0</v>
      </c>
      <c r="AK193" s="127">
        <f t="shared" si="407"/>
        <v>0</v>
      </c>
      <c r="AL193" s="127">
        <f t="shared" si="407"/>
        <v>0</v>
      </c>
      <c r="AM193" s="127">
        <f t="shared" si="407"/>
        <v>0</v>
      </c>
      <c r="AN193" s="127">
        <f t="shared" si="407"/>
        <v>0</v>
      </c>
      <c r="AO193" s="127">
        <f t="shared" si="407"/>
        <v>0</v>
      </c>
      <c r="AP193" s="127">
        <f t="shared" si="407"/>
        <v>0</v>
      </c>
      <c r="AQ193" s="127">
        <f t="shared" si="407"/>
        <v>0</v>
      </c>
      <c r="AR193" s="308"/>
    </row>
    <row r="194" spans="1:44" ht="31.5">
      <c r="A194" s="305"/>
      <c r="B194" s="306"/>
      <c r="C194" s="307"/>
      <c r="D194" s="150" t="s">
        <v>37</v>
      </c>
      <c r="E194" s="216">
        <f t="shared" ref="E194:E196" si="408">H194+K194+N194+Q194+T194+W194+Z194+AC194+AF194+AI194+AL194+AO194</f>
        <v>0</v>
      </c>
      <c r="F194" s="216">
        <f t="shared" ref="F194:F196" si="409">I194+L194+O194+R194+U194+X194+AA194+AD194+AG194+AJ194+AM194+AP194</f>
        <v>0</v>
      </c>
      <c r="G194" s="127" t="e">
        <f t="shared" ref="G194:G196" si="410">F194/E194*100</f>
        <v>#DIV/0!</v>
      </c>
      <c r="H194" s="123"/>
      <c r="I194" s="123"/>
      <c r="J194" s="131"/>
      <c r="K194" s="123"/>
      <c r="L194" s="123"/>
      <c r="M194" s="131"/>
      <c r="N194" s="123"/>
      <c r="O194" s="123"/>
      <c r="P194" s="131"/>
      <c r="Q194" s="123"/>
      <c r="R194" s="123"/>
      <c r="S194" s="131"/>
      <c r="T194" s="123"/>
      <c r="U194" s="123"/>
      <c r="V194" s="131"/>
      <c r="W194" s="123"/>
      <c r="X194" s="123"/>
      <c r="Y194" s="131"/>
      <c r="Z194" s="123"/>
      <c r="AA194" s="123"/>
      <c r="AB194" s="131"/>
      <c r="AC194" s="123"/>
      <c r="AD194" s="123"/>
      <c r="AE194" s="131"/>
      <c r="AF194" s="260">
        <v>0</v>
      </c>
      <c r="AG194" s="123"/>
      <c r="AH194" s="131"/>
      <c r="AI194" s="123"/>
      <c r="AJ194" s="123"/>
      <c r="AK194" s="123"/>
      <c r="AL194" s="123"/>
      <c r="AM194" s="123"/>
      <c r="AN194" s="131"/>
      <c r="AO194" s="123"/>
      <c r="AP194" s="123"/>
      <c r="AQ194" s="131"/>
      <c r="AR194" s="309"/>
    </row>
    <row r="195" spans="1:44" ht="31.15" customHeight="1">
      <c r="A195" s="305"/>
      <c r="B195" s="306"/>
      <c r="C195" s="307"/>
      <c r="D195" s="150" t="s">
        <v>2</v>
      </c>
      <c r="E195" s="216">
        <f t="shared" si="408"/>
        <v>981.88300000000004</v>
      </c>
      <c r="F195" s="216">
        <f t="shared" si="409"/>
        <v>0</v>
      </c>
      <c r="G195" s="127">
        <f t="shared" si="410"/>
        <v>0</v>
      </c>
      <c r="H195" s="123"/>
      <c r="I195" s="123"/>
      <c r="J195" s="131"/>
      <c r="K195" s="123"/>
      <c r="L195" s="123"/>
      <c r="M195" s="131"/>
      <c r="N195" s="123"/>
      <c r="O195" s="123"/>
      <c r="P195" s="131"/>
      <c r="Q195" s="123"/>
      <c r="R195" s="123"/>
      <c r="S195" s="131"/>
      <c r="T195" s="123"/>
      <c r="U195" s="123"/>
      <c r="V195" s="131"/>
      <c r="W195" s="123"/>
      <c r="X195" s="123"/>
      <c r="Y195" s="131"/>
      <c r="Z195" s="123"/>
      <c r="AA195" s="123"/>
      <c r="AB195" s="131"/>
      <c r="AC195" s="123"/>
      <c r="AD195" s="123"/>
      <c r="AE195" s="131"/>
      <c r="AF195" s="260">
        <v>981.88300000000004</v>
      </c>
      <c r="AG195" s="123"/>
      <c r="AH195" s="131"/>
      <c r="AI195" s="123"/>
      <c r="AJ195" s="123"/>
      <c r="AK195" s="131"/>
      <c r="AL195" s="123"/>
      <c r="AM195" s="123"/>
      <c r="AN195" s="131"/>
      <c r="AO195" s="123"/>
      <c r="AP195" s="123"/>
      <c r="AQ195" s="131"/>
      <c r="AR195" s="309"/>
    </row>
    <row r="196" spans="1:44" ht="28.5" customHeight="1">
      <c r="A196" s="305"/>
      <c r="B196" s="306"/>
      <c r="C196" s="307"/>
      <c r="D196" s="151" t="s">
        <v>43</v>
      </c>
      <c r="E196" s="216">
        <f t="shared" si="408"/>
        <v>3388.1170000000002</v>
      </c>
      <c r="F196" s="216">
        <f t="shared" si="409"/>
        <v>0</v>
      </c>
      <c r="G196" s="127">
        <f t="shared" si="410"/>
        <v>0</v>
      </c>
      <c r="H196" s="123"/>
      <c r="I196" s="123"/>
      <c r="J196" s="131"/>
      <c r="K196" s="123"/>
      <c r="L196" s="123"/>
      <c r="M196" s="131"/>
      <c r="N196" s="123"/>
      <c r="O196" s="123"/>
      <c r="P196" s="131"/>
      <c r="Q196" s="123"/>
      <c r="R196" s="123"/>
      <c r="S196" s="131"/>
      <c r="T196" s="123"/>
      <c r="U196" s="123"/>
      <c r="V196" s="131"/>
      <c r="W196" s="123"/>
      <c r="X196" s="123"/>
      <c r="Y196" s="131"/>
      <c r="Z196" s="123"/>
      <c r="AA196" s="123"/>
      <c r="AB196" s="131"/>
      <c r="AC196" s="123"/>
      <c r="AD196" s="123"/>
      <c r="AE196" s="131"/>
      <c r="AF196" s="203">
        <v>3388.1170000000002</v>
      </c>
      <c r="AG196" s="123"/>
      <c r="AH196" s="131"/>
      <c r="AI196" s="123"/>
      <c r="AJ196" s="123"/>
      <c r="AK196" s="131"/>
      <c r="AL196" s="123"/>
      <c r="AM196" s="123"/>
      <c r="AN196" s="131"/>
      <c r="AO196" s="123"/>
      <c r="AP196" s="123"/>
      <c r="AQ196" s="131"/>
      <c r="AR196" s="309"/>
    </row>
    <row r="197" spans="1:44" s="136" customFormat="1" ht="22.15" customHeight="1">
      <c r="A197" s="305" t="s">
        <v>348</v>
      </c>
      <c r="B197" s="306" t="s">
        <v>351</v>
      </c>
      <c r="C197" s="307" t="s">
        <v>328</v>
      </c>
      <c r="D197" s="132" t="s">
        <v>41</v>
      </c>
      <c r="E197" s="215">
        <f>SUM(E198:E200)</f>
        <v>12870.99562</v>
      </c>
      <c r="F197" s="215">
        <f>SUM(F198:F200)</f>
        <v>4134.9925000000003</v>
      </c>
      <c r="G197" s="127">
        <f>F197/E197*100</f>
        <v>32.126438560624734</v>
      </c>
      <c r="H197" s="127">
        <f>SUM(H198:H200)</f>
        <v>0</v>
      </c>
      <c r="I197" s="127">
        <f t="shared" ref="I197:AQ197" si="411">SUM(I198:I200)</f>
        <v>0</v>
      </c>
      <c r="J197" s="127">
        <f t="shared" si="411"/>
        <v>0</v>
      </c>
      <c r="K197" s="127">
        <f t="shared" si="411"/>
        <v>0</v>
      </c>
      <c r="L197" s="127">
        <f t="shared" si="411"/>
        <v>0</v>
      </c>
      <c r="M197" s="127">
        <f t="shared" si="411"/>
        <v>0</v>
      </c>
      <c r="N197" s="127">
        <f t="shared" si="411"/>
        <v>4135.1459999999997</v>
      </c>
      <c r="O197" s="127">
        <f t="shared" si="411"/>
        <v>4134.9925000000003</v>
      </c>
      <c r="P197" s="127">
        <f t="shared" si="411"/>
        <v>0</v>
      </c>
      <c r="Q197" s="127">
        <f t="shared" si="411"/>
        <v>0</v>
      </c>
      <c r="R197" s="127">
        <f t="shared" si="411"/>
        <v>0</v>
      </c>
      <c r="S197" s="127">
        <f t="shared" si="411"/>
        <v>0</v>
      </c>
      <c r="T197" s="127">
        <f t="shared" si="411"/>
        <v>3902.1</v>
      </c>
      <c r="U197" s="127">
        <f t="shared" si="411"/>
        <v>0</v>
      </c>
      <c r="V197" s="127">
        <f t="shared" si="411"/>
        <v>0</v>
      </c>
      <c r="W197" s="127">
        <f t="shared" si="411"/>
        <v>0</v>
      </c>
      <c r="X197" s="127">
        <f t="shared" si="411"/>
        <v>0</v>
      </c>
      <c r="Y197" s="127">
        <f t="shared" si="411"/>
        <v>0</v>
      </c>
      <c r="Z197" s="127">
        <f t="shared" si="411"/>
        <v>0</v>
      </c>
      <c r="AA197" s="127">
        <f t="shared" si="411"/>
        <v>0</v>
      </c>
      <c r="AB197" s="127">
        <f t="shared" si="411"/>
        <v>0</v>
      </c>
      <c r="AC197" s="127">
        <f t="shared" si="411"/>
        <v>0</v>
      </c>
      <c r="AD197" s="127">
        <f t="shared" si="411"/>
        <v>0</v>
      </c>
      <c r="AE197" s="127">
        <f t="shared" si="411"/>
        <v>0</v>
      </c>
      <c r="AF197" s="127">
        <f t="shared" si="411"/>
        <v>0</v>
      </c>
      <c r="AG197" s="127">
        <f t="shared" si="411"/>
        <v>0</v>
      </c>
      <c r="AH197" s="127">
        <f t="shared" si="411"/>
        <v>0</v>
      </c>
      <c r="AI197" s="127">
        <f t="shared" si="411"/>
        <v>0</v>
      </c>
      <c r="AJ197" s="127">
        <f t="shared" si="411"/>
        <v>0</v>
      </c>
      <c r="AK197" s="127">
        <f t="shared" si="411"/>
        <v>0</v>
      </c>
      <c r="AL197" s="127">
        <f t="shared" si="411"/>
        <v>0</v>
      </c>
      <c r="AM197" s="127">
        <f t="shared" si="411"/>
        <v>0</v>
      </c>
      <c r="AN197" s="127">
        <f t="shared" si="411"/>
        <v>0</v>
      </c>
      <c r="AO197" s="127">
        <f t="shared" si="411"/>
        <v>4833.7496199999996</v>
      </c>
      <c r="AP197" s="127">
        <f t="shared" si="411"/>
        <v>0</v>
      </c>
      <c r="AQ197" s="127">
        <f t="shared" si="411"/>
        <v>0</v>
      </c>
      <c r="AR197" s="308"/>
    </row>
    <row r="198" spans="1:44" ht="31.5">
      <c r="A198" s="305"/>
      <c r="B198" s="306"/>
      <c r="C198" s="307"/>
      <c r="D198" s="150" t="s">
        <v>37</v>
      </c>
      <c r="E198" s="216">
        <f t="shared" ref="E198:F200" si="412">H198+K198+N198+Q198+T198+W198+Z198+AC198+AF198+AI198+AL198+AO198</f>
        <v>0</v>
      </c>
      <c r="F198" s="216">
        <f t="shared" si="412"/>
        <v>0</v>
      </c>
      <c r="G198" s="127" t="e">
        <f t="shared" ref="G198:G200" si="413">F198/E198*100</f>
        <v>#DIV/0!</v>
      </c>
      <c r="H198" s="123">
        <f>H202</f>
        <v>0</v>
      </c>
      <c r="I198" s="123">
        <f t="shared" ref="I198:AQ198" si="414">I202</f>
        <v>0</v>
      </c>
      <c r="J198" s="123">
        <f t="shared" si="414"/>
        <v>0</v>
      </c>
      <c r="K198" s="123">
        <f t="shared" si="414"/>
        <v>0</v>
      </c>
      <c r="L198" s="123">
        <f t="shared" si="414"/>
        <v>0</v>
      </c>
      <c r="M198" s="123">
        <f t="shared" si="414"/>
        <v>0</v>
      </c>
      <c r="N198" s="123">
        <f t="shared" si="414"/>
        <v>0</v>
      </c>
      <c r="O198" s="123">
        <f t="shared" si="414"/>
        <v>0</v>
      </c>
      <c r="P198" s="123">
        <f t="shared" si="414"/>
        <v>0</v>
      </c>
      <c r="Q198" s="123">
        <f t="shared" si="414"/>
        <v>0</v>
      </c>
      <c r="R198" s="123">
        <f t="shared" si="414"/>
        <v>0</v>
      </c>
      <c r="S198" s="123">
        <f t="shared" si="414"/>
        <v>0</v>
      </c>
      <c r="T198" s="123">
        <f t="shared" si="414"/>
        <v>0</v>
      </c>
      <c r="U198" s="123">
        <f t="shared" si="414"/>
        <v>0</v>
      </c>
      <c r="V198" s="123">
        <f t="shared" si="414"/>
        <v>0</v>
      </c>
      <c r="W198" s="123">
        <f t="shared" si="414"/>
        <v>0</v>
      </c>
      <c r="X198" s="123">
        <f t="shared" si="414"/>
        <v>0</v>
      </c>
      <c r="Y198" s="123">
        <f t="shared" si="414"/>
        <v>0</v>
      </c>
      <c r="Z198" s="123">
        <f t="shared" si="414"/>
        <v>0</v>
      </c>
      <c r="AA198" s="123">
        <f t="shared" si="414"/>
        <v>0</v>
      </c>
      <c r="AB198" s="123">
        <f t="shared" si="414"/>
        <v>0</v>
      </c>
      <c r="AC198" s="123">
        <f t="shared" si="414"/>
        <v>0</v>
      </c>
      <c r="AD198" s="123">
        <f t="shared" si="414"/>
        <v>0</v>
      </c>
      <c r="AE198" s="123">
        <f t="shared" si="414"/>
        <v>0</v>
      </c>
      <c r="AF198" s="123">
        <f t="shared" si="414"/>
        <v>0</v>
      </c>
      <c r="AG198" s="123">
        <f t="shared" si="414"/>
        <v>0</v>
      </c>
      <c r="AH198" s="123">
        <f t="shared" si="414"/>
        <v>0</v>
      </c>
      <c r="AI198" s="123">
        <f t="shared" si="414"/>
        <v>0</v>
      </c>
      <c r="AJ198" s="123">
        <f t="shared" si="414"/>
        <v>0</v>
      </c>
      <c r="AK198" s="123">
        <f t="shared" si="414"/>
        <v>0</v>
      </c>
      <c r="AL198" s="123">
        <f t="shared" si="414"/>
        <v>0</v>
      </c>
      <c r="AM198" s="123">
        <f t="shared" si="414"/>
        <v>0</v>
      </c>
      <c r="AN198" s="123">
        <f t="shared" si="414"/>
        <v>0</v>
      </c>
      <c r="AO198" s="123">
        <f t="shared" si="414"/>
        <v>0</v>
      </c>
      <c r="AP198" s="123">
        <f t="shared" si="414"/>
        <v>0</v>
      </c>
      <c r="AQ198" s="123">
        <f t="shared" si="414"/>
        <v>0</v>
      </c>
      <c r="AR198" s="309"/>
    </row>
    <row r="199" spans="1:44" ht="31.15" customHeight="1">
      <c r="A199" s="305"/>
      <c r="B199" s="306"/>
      <c r="C199" s="307"/>
      <c r="D199" s="150" t="s">
        <v>2</v>
      </c>
      <c r="E199" s="216">
        <f t="shared" si="412"/>
        <v>902.1</v>
      </c>
      <c r="F199" s="216">
        <f t="shared" si="412"/>
        <v>0</v>
      </c>
      <c r="G199" s="127">
        <f t="shared" si="413"/>
        <v>0</v>
      </c>
      <c r="H199" s="123">
        <f t="shared" ref="H199:AQ199" si="415">H203</f>
        <v>0</v>
      </c>
      <c r="I199" s="123">
        <f t="shared" si="415"/>
        <v>0</v>
      </c>
      <c r="J199" s="123">
        <f t="shared" si="415"/>
        <v>0</v>
      </c>
      <c r="K199" s="123">
        <f t="shared" si="415"/>
        <v>0</v>
      </c>
      <c r="L199" s="123">
        <f t="shared" si="415"/>
        <v>0</v>
      </c>
      <c r="M199" s="123">
        <f t="shared" si="415"/>
        <v>0</v>
      </c>
      <c r="N199" s="123">
        <f t="shared" si="415"/>
        <v>0</v>
      </c>
      <c r="O199" s="123">
        <f t="shared" si="415"/>
        <v>0</v>
      </c>
      <c r="P199" s="123">
        <f t="shared" si="415"/>
        <v>0</v>
      </c>
      <c r="Q199" s="123">
        <f t="shared" si="415"/>
        <v>0</v>
      </c>
      <c r="R199" s="123">
        <f t="shared" si="415"/>
        <v>0</v>
      </c>
      <c r="S199" s="123">
        <f t="shared" si="415"/>
        <v>0</v>
      </c>
      <c r="T199" s="123">
        <f t="shared" si="415"/>
        <v>902.1</v>
      </c>
      <c r="U199" s="123">
        <f t="shared" si="415"/>
        <v>0</v>
      </c>
      <c r="V199" s="123">
        <f t="shared" si="415"/>
        <v>0</v>
      </c>
      <c r="W199" s="123">
        <f t="shared" si="415"/>
        <v>0</v>
      </c>
      <c r="X199" s="123">
        <f t="shared" si="415"/>
        <v>0</v>
      </c>
      <c r="Y199" s="123">
        <f t="shared" si="415"/>
        <v>0</v>
      </c>
      <c r="Z199" s="123">
        <f t="shared" si="415"/>
        <v>0</v>
      </c>
      <c r="AA199" s="123">
        <f t="shared" si="415"/>
        <v>0</v>
      </c>
      <c r="AB199" s="123">
        <f t="shared" si="415"/>
        <v>0</v>
      </c>
      <c r="AC199" s="123">
        <f t="shared" si="415"/>
        <v>0</v>
      </c>
      <c r="AD199" s="123">
        <f t="shared" si="415"/>
        <v>0</v>
      </c>
      <c r="AE199" s="123">
        <f t="shared" si="415"/>
        <v>0</v>
      </c>
      <c r="AF199" s="123">
        <f t="shared" si="415"/>
        <v>0</v>
      </c>
      <c r="AG199" s="123">
        <f t="shared" si="415"/>
        <v>0</v>
      </c>
      <c r="AH199" s="123">
        <f t="shared" si="415"/>
        <v>0</v>
      </c>
      <c r="AI199" s="123">
        <f t="shared" si="415"/>
        <v>0</v>
      </c>
      <c r="AJ199" s="123">
        <f t="shared" si="415"/>
        <v>0</v>
      </c>
      <c r="AK199" s="123">
        <f t="shared" si="415"/>
        <v>0</v>
      </c>
      <c r="AL199" s="123">
        <f t="shared" si="415"/>
        <v>0</v>
      </c>
      <c r="AM199" s="123">
        <f t="shared" si="415"/>
        <v>0</v>
      </c>
      <c r="AN199" s="123">
        <f t="shared" si="415"/>
        <v>0</v>
      </c>
      <c r="AO199" s="123">
        <f t="shared" si="415"/>
        <v>0</v>
      </c>
      <c r="AP199" s="123">
        <f t="shared" si="415"/>
        <v>0</v>
      </c>
      <c r="AQ199" s="123">
        <f t="shared" si="415"/>
        <v>0</v>
      </c>
      <c r="AR199" s="309"/>
    </row>
    <row r="200" spans="1:44" ht="28.5" customHeight="1">
      <c r="A200" s="305"/>
      <c r="B200" s="306"/>
      <c r="C200" s="307"/>
      <c r="D200" s="151" t="s">
        <v>43</v>
      </c>
      <c r="E200" s="216">
        <f t="shared" si="412"/>
        <v>11968.895619999999</v>
      </c>
      <c r="F200" s="216">
        <f t="shared" si="412"/>
        <v>4134.9925000000003</v>
      </c>
      <c r="G200" s="127">
        <f t="shared" si="413"/>
        <v>34.547819876467436</v>
      </c>
      <c r="H200" s="123">
        <f t="shared" ref="H200:AQ200" si="416">H204</f>
        <v>0</v>
      </c>
      <c r="I200" s="123">
        <f t="shared" si="416"/>
        <v>0</v>
      </c>
      <c r="J200" s="123">
        <f t="shared" si="416"/>
        <v>0</v>
      </c>
      <c r="K200" s="123">
        <f t="shared" si="416"/>
        <v>0</v>
      </c>
      <c r="L200" s="123">
        <f t="shared" si="416"/>
        <v>0</v>
      </c>
      <c r="M200" s="123">
        <f t="shared" si="416"/>
        <v>0</v>
      </c>
      <c r="N200" s="123">
        <f t="shared" si="416"/>
        <v>4135.1459999999997</v>
      </c>
      <c r="O200" s="123">
        <f t="shared" si="416"/>
        <v>4134.9925000000003</v>
      </c>
      <c r="P200" s="123">
        <f t="shared" si="416"/>
        <v>0</v>
      </c>
      <c r="Q200" s="123">
        <f t="shared" si="416"/>
        <v>0</v>
      </c>
      <c r="R200" s="123">
        <f t="shared" si="416"/>
        <v>0</v>
      </c>
      <c r="S200" s="123">
        <f t="shared" si="416"/>
        <v>0</v>
      </c>
      <c r="T200" s="123">
        <f t="shared" si="416"/>
        <v>3000</v>
      </c>
      <c r="U200" s="123">
        <f t="shared" si="416"/>
        <v>0</v>
      </c>
      <c r="V200" s="123">
        <f t="shared" si="416"/>
        <v>0</v>
      </c>
      <c r="W200" s="123">
        <f t="shared" si="416"/>
        <v>0</v>
      </c>
      <c r="X200" s="123">
        <f t="shared" si="416"/>
        <v>0</v>
      </c>
      <c r="Y200" s="123">
        <f t="shared" si="416"/>
        <v>0</v>
      </c>
      <c r="Z200" s="123">
        <f t="shared" si="416"/>
        <v>0</v>
      </c>
      <c r="AA200" s="123">
        <f t="shared" si="416"/>
        <v>0</v>
      </c>
      <c r="AB200" s="123">
        <f t="shared" si="416"/>
        <v>0</v>
      </c>
      <c r="AC200" s="123">
        <f t="shared" si="416"/>
        <v>0</v>
      </c>
      <c r="AD200" s="123">
        <f t="shared" si="416"/>
        <v>0</v>
      </c>
      <c r="AE200" s="123">
        <f t="shared" si="416"/>
        <v>0</v>
      </c>
      <c r="AF200" s="123">
        <f t="shared" si="416"/>
        <v>0</v>
      </c>
      <c r="AG200" s="123">
        <f t="shared" si="416"/>
        <v>0</v>
      </c>
      <c r="AH200" s="123">
        <f t="shared" si="416"/>
        <v>0</v>
      </c>
      <c r="AI200" s="123">
        <f t="shared" si="416"/>
        <v>0</v>
      </c>
      <c r="AJ200" s="123">
        <f t="shared" si="416"/>
        <v>0</v>
      </c>
      <c r="AK200" s="123">
        <f t="shared" si="416"/>
        <v>0</v>
      </c>
      <c r="AL200" s="123">
        <f t="shared" si="416"/>
        <v>0</v>
      </c>
      <c r="AM200" s="123">
        <f t="shared" si="416"/>
        <v>0</v>
      </c>
      <c r="AN200" s="123">
        <f t="shared" si="416"/>
        <v>0</v>
      </c>
      <c r="AO200" s="123">
        <f t="shared" si="416"/>
        <v>4833.7496199999996</v>
      </c>
      <c r="AP200" s="123">
        <f t="shared" si="416"/>
        <v>0</v>
      </c>
      <c r="AQ200" s="123">
        <f t="shared" si="416"/>
        <v>0</v>
      </c>
      <c r="AR200" s="309"/>
    </row>
    <row r="201" spans="1:44" s="136" customFormat="1" ht="22.15" customHeight="1">
      <c r="A201" s="305" t="s">
        <v>352</v>
      </c>
      <c r="B201" s="306" t="s">
        <v>353</v>
      </c>
      <c r="C201" s="307" t="s">
        <v>328</v>
      </c>
      <c r="D201" s="132" t="s">
        <v>41</v>
      </c>
      <c r="E201" s="215">
        <f>SUM(E202:E204)</f>
        <v>12870.99562</v>
      </c>
      <c r="F201" s="215">
        <f>SUM(F202:F204)</f>
        <v>4134.9925000000003</v>
      </c>
      <c r="G201" s="127">
        <f>F201/E201*100</f>
        <v>32.126438560624734</v>
      </c>
      <c r="H201" s="127">
        <f>SUM(H202:H204)</f>
        <v>0</v>
      </c>
      <c r="I201" s="127">
        <f t="shared" ref="I201:AQ201" si="417">SUM(I202:I204)</f>
        <v>0</v>
      </c>
      <c r="J201" s="127">
        <f t="shared" si="417"/>
        <v>0</v>
      </c>
      <c r="K201" s="127">
        <f t="shared" si="417"/>
        <v>0</v>
      </c>
      <c r="L201" s="127">
        <f t="shared" si="417"/>
        <v>0</v>
      </c>
      <c r="M201" s="127">
        <f t="shared" si="417"/>
        <v>0</v>
      </c>
      <c r="N201" s="127">
        <f t="shared" si="417"/>
        <v>4135.1459999999997</v>
      </c>
      <c r="O201" s="127">
        <f t="shared" si="417"/>
        <v>4134.9925000000003</v>
      </c>
      <c r="P201" s="127">
        <f t="shared" si="417"/>
        <v>0</v>
      </c>
      <c r="Q201" s="127">
        <f t="shared" si="417"/>
        <v>0</v>
      </c>
      <c r="R201" s="127">
        <f t="shared" si="417"/>
        <v>0</v>
      </c>
      <c r="S201" s="127">
        <f t="shared" si="417"/>
        <v>0</v>
      </c>
      <c r="T201" s="127">
        <f t="shared" si="417"/>
        <v>3902.1</v>
      </c>
      <c r="U201" s="127">
        <f t="shared" si="417"/>
        <v>0</v>
      </c>
      <c r="V201" s="127">
        <f t="shared" si="417"/>
        <v>0</v>
      </c>
      <c r="W201" s="127">
        <f t="shared" si="417"/>
        <v>0</v>
      </c>
      <c r="X201" s="127">
        <f t="shared" si="417"/>
        <v>0</v>
      </c>
      <c r="Y201" s="127">
        <f t="shared" si="417"/>
        <v>0</v>
      </c>
      <c r="Z201" s="127">
        <f t="shared" si="417"/>
        <v>0</v>
      </c>
      <c r="AA201" s="127">
        <f t="shared" si="417"/>
        <v>0</v>
      </c>
      <c r="AB201" s="127">
        <f t="shared" si="417"/>
        <v>0</v>
      </c>
      <c r="AC201" s="127">
        <f t="shared" si="417"/>
        <v>0</v>
      </c>
      <c r="AD201" s="127">
        <f t="shared" si="417"/>
        <v>0</v>
      </c>
      <c r="AE201" s="127">
        <f t="shared" si="417"/>
        <v>0</v>
      </c>
      <c r="AF201" s="127">
        <f t="shared" si="417"/>
        <v>0</v>
      </c>
      <c r="AG201" s="127">
        <f t="shared" si="417"/>
        <v>0</v>
      </c>
      <c r="AH201" s="127">
        <f t="shared" si="417"/>
        <v>0</v>
      </c>
      <c r="AI201" s="127">
        <f t="shared" si="417"/>
        <v>0</v>
      </c>
      <c r="AJ201" s="127">
        <f t="shared" si="417"/>
        <v>0</v>
      </c>
      <c r="AK201" s="127">
        <f t="shared" si="417"/>
        <v>0</v>
      </c>
      <c r="AL201" s="127">
        <f t="shared" si="417"/>
        <v>0</v>
      </c>
      <c r="AM201" s="127">
        <f t="shared" si="417"/>
        <v>0</v>
      </c>
      <c r="AN201" s="127">
        <f t="shared" si="417"/>
        <v>0</v>
      </c>
      <c r="AO201" s="127">
        <f t="shared" si="417"/>
        <v>4833.7496199999996</v>
      </c>
      <c r="AP201" s="127">
        <f t="shared" si="417"/>
        <v>0</v>
      </c>
      <c r="AQ201" s="127">
        <f t="shared" si="417"/>
        <v>0</v>
      </c>
      <c r="AR201" s="308"/>
    </row>
    <row r="202" spans="1:44" ht="31.5">
      <c r="A202" s="305"/>
      <c r="B202" s="306"/>
      <c r="C202" s="307"/>
      <c r="D202" s="150" t="s">
        <v>37</v>
      </c>
      <c r="E202" s="216">
        <f t="shared" ref="E202:F204" si="418">H202+K202+N202+Q202+T202+W202+Z202+AC202+AF202+AI202+AL202+AO202</f>
        <v>0</v>
      </c>
      <c r="F202" s="216">
        <f t="shared" si="418"/>
        <v>0</v>
      </c>
      <c r="G202" s="127" t="e">
        <f t="shared" ref="G202:G204" si="419">F202/E202*100</f>
        <v>#DIV/0!</v>
      </c>
      <c r="H202" s="123"/>
      <c r="I202" s="123"/>
      <c r="J202" s="131"/>
      <c r="K202" s="123"/>
      <c r="L202" s="123"/>
      <c r="M202" s="131"/>
      <c r="N202" s="123"/>
      <c r="O202" s="123"/>
      <c r="P202" s="131"/>
      <c r="Q202" s="123"/>
      <c r="R202" s="123"/>
      <c r="S202" s="131"/>
      <c r="T202" s="123"/>
      <c r="U202" s="123"/>
      <c r="V202" s="131"/>
      <c r="W202" s="123"/>
      <c r="X202" s="123"/>
      <c r="Y202" s="131"/>
      <c r="Z202" s="123"/>
      <c r="AA202" s="123"/>
      <c r="AB202" s="131"/>
      <c r="AC202" s="123"/>
      <c r="AD202" s="123"/>
      <c r="AE202" s="131"/>
      <c r="AF202" s="123"/>
      <c r="AG202" s="123"/>
      <c r="AH202" s="131"/>
      <c r="AI202" s="123"/>
      <c r="AJ202" s="123"/>
      <c r="AK202" s="123"/>
      <c r="AL202" s="123"/>
      <c r="AM202" s="123"/>
      <c r="AN202" s="131"/>
      <c r="AO202" s="123"/>
      <c r="AP202" s="123"/>
      <c r="AQ202" s="131"/>
      <c r="AR202" s="309"/>
    </row>
    <row r="203" spans="1:44" ht="31.15" customHeight="1">
      <c r="A203" s="305"/>
      <c r="B203" s="306"/>
      <c r="C203" s="307"/>
      <c r="D203" s="150" t="s">
        <v>2</v>
      </c>
      <c r="E203" s="216">
        <f t="shared" si="418"/>
        <v>902.1</v>
      </c>
      <c r="F203" s="216">
        <f t="shared" si="418"/>
        <v>0</v>
      </c>
      <c r="G203" s="127">
        <f t="shared" si="419"/>
        <v>0</v>
      </c>
      <c r="H203" s="123"/>
      <c r="I203" s="123"/>
      <c r="J203" s="131"/>
      <c r="K203" s="123"/>
      <c r="L203" s="123"/>
      <c r="M203" s="131"/>
      <c r="N203" s="123"/>
      <c r="O203" s="123"/>
      <c r="P203" s="131"/>
      <c r="Q203" s="123"/>
      <c r="R203" s="123"/>
      <c r="S203" s="131"/>
      <c r="T203" s="123">
        <v>902.1</v>
      </c>
      <c r="U203" s="123"/>
      <c r="V203" s="131"/>
      <c r="W203" s="123"/>
      <c r="X203" s="123"/>
      <c r="Y203" s="131"/>
      <c r="Z203" s="123"/>
      <c r="AA203" s="123"/>
      <c r="AB203" s="131"/>
      <c r="AC203" s="123"/>
      <c r="AD203" s="123"/>
      <c r="AE203" s="131"/>
      <c r="AF203" s="123"/>
      <c r="AG203" s="123"/>
      <c r="AH203" s="131"/>
      <c r="AI203" s="123"/>
      <c r="AJ203" s="123"/>
      <c r="AK203" s="131"/>
      <c r="AL203" s="123"/>
      <c r="AM203" s="123"/>
      <c r="AN203" s="131"/>
      <c r="AO203" s="123"/>
      <c r="AP203" s="123"/>
      <c r="AQ203" s="131"/>
      <c r="AR203" s="309"/>
    </row>
    <row r="204" spans="1:44" ht="28.5" customHeight="1">
      <c r="A204" s="305"/>
      <c r="B204" s="306"/>
      <c r="C204" s="307"/>
      <c r="D204" s="151" t="s">
        <v>43</v>
      </c>
      <c r="E204" s="216">
        <f t="shared" si="418"/>
        <v>11968.895619999999</v>
      </c>
      <c r="F204" s="216">
        <f t="shared" si="418"/>
        <v>4134.9925000000003</v>
      </c>
      <c r="G204" s="127">
        <f t="shared" si="419"/>
        <v>34.547819876467436</v>
      </c>
      <c r="H204" s="123"/>
      <c r="I204" s="123"/>
      <c r="J204" s="131"/>
      <c r="K204" s="123"/>
      <c r="L204" s="123"/>
      <c r="M204" s="131"/>
      <c r="N204" s="123">
        <v>4135.1459999999997</v>
      </c>
      <c r="O204" s="123">
        <v>4134.9925000000003</v>
      </c>
      <c r="P204" s="131"/>
      <c r="Q204" s="123"/>
      <c r="R204" s="123"/>
      <c r="S204" s="131"/>
      <c r="T204" s="123">
        <v>3000</v>
      </c>
      <c r="U204" s="123"/>
      <c r="V204" s="131"/>
      <c r="W204" s="123"/>
      <c r="X204" s="123"/>
      <c r="Y204" s="131"/>
      <c r="Z204" s="123"/>
      <c r="AA204" s="123"/>
      <c r="AB204" s="131"/>
      <c r="AC204" s="123"/>
      <c r="AD204" s="123"/>
      <c r="AE204" s="131"/>
      <c r="AF204" s="123"/>
      <c r="AG204" s="123"/>
      <c r="AH204" s="131"/>
      <c r="AI204" s="123"/>
      <c r="AJ204" s="123"/>
      <c r="AK204" s="131"/>
      <c r="AL204" s="123"/>
      <c r="AM204" s="123"/>
      <c r="AN204" s="131"/>
      <c r="AO204" s="123">
        <f>5000-166.25038</f>
        <v>4833.7496199999996</v>
      </c>
      <c r="AP204" s="123"/>
      <c r="AQ204" s="131"/>
      <c r="AR204" s="309"/>
    </row>
    <row r="205" spans="1:44" s="136" customFormat="1" ht="22.15" customHeight="1">
      <c r="A205" s="305" t="s">
        <v>355</v>
      </c>
      <c r="B205" s="306" t="s">
        <v>354</v>
      </c>
      <c r="C205" s="307" t="s">
        <v>328</v>
      </c>
      <c r="D205" s="132" t="s">
        <v>41</v>
      </c>
      <c r="E205" s="215">
        <f>SUM(E206:E208)</f>
        <v>222140.23291000002</v>
      </c>
      <c r="F205" s="215">
        <f>SUM(F206:F208)</f>
        <v>134079.90182000003</v>
      </c>
      <c r="G205" s="127">
        <f>F205/E205*100</f>
        <v>60.358225101133492</v>
      </c>
      <c r="H205" s="127">
        <f>SUM(H206:H208)</f>
        <v>38929.160000000003</v>
      </c>
      <c r="I205" s="127">
        <f t="shared" ref="I205:AQ205" si="420">SUM(I206:I208)</f>
        <v>38929.160000000003</v>
      </c>
      <c r="J205" s="127">
        <f t="shared" si="420"/>
        <v>0</v>
      </c>
      <c r="K205" s="127">
        <f t="shared" si="420"/>
        <v>93064.908870000014</v>
      </c>
      <c r="L205" s="127">
        <f t="shared" si="420"/>
        <v>93064.908870000014</v>
      </c>
      <c r="M205" s="127">
        <f t="shared" si="420"/>
        <v>0</v>
      </c>
      <c r="N205" s="127">
        <f t="shared" si="420"/>
        <v>2085.83295</v>
      </c>
      <c r="O205" s="127">
        <f t="shared" si="420"/>
        <v>2085.83295</v>
      </c>
      <c r="P205" s="127">
        <f t="shared" si="420"/>
        <v>5</v>
      </c>
      <c r="Q205" s="127">
        <f t="shared" si="420"/>
        <v>69128.257370000007</v>
      </c>
      <c r="R205" s="127">
        <f t="shared" si="420"/>
        <v>0</v>
      </c>
      <c r="S205" s="127">
        <f t="shared" si="420"/>
        <v>0</v>
      </c>
      <c r="T205" s="127">
        <f t="shared" si="420"/>
        <v>2312</v>
      </c>
      <c r="U205" s="127">
        <f t="shared" si="420"/>
        <v>0</v>
      </c>
      <c r="V205" s="127">
        <f t="shared" si="420"/>
        <v>0</v>
      </c>
      <c r="W205" s="127">
        <f t="shared" si="420"/>
        <v>2312</v>
      </c>
      <c r="X205" s="127">
        <f t="shared" si="420"/>
        <v>0</v>
      </c>
      <c r="Y205" s="127">
        <f t="shared" si="420"/>
        <v>0</v>
      </c>
      <c r="Z205" s="127">
        <f t="shared" si="420"/>
        <v>2312</v>
      </c>
      <c r="AA205" s="127">
        <f t="shared" si="420"/>
        <v>0</v>
      </c>
      <c r="AB205" s="127">
        <f t="shared" si="420"/>
        <v>0</v>
      </c>
      <c r="AC205" s="127">
        <f t="shared" si="420"/>
        <v>2312</v>
      </c>
      <c r="AD205" s="127">
        <f t="shared" si="420"/>
        <v>0</v>
      </c>
      <c r="AE205" s="127">
        <f t="shared" si="420"/>
        <v>0</v>
      </c>
      <c r="AF205" s="127">
        <f t="shared" si="420"/>
        <v>2312</v>
      </c>
      <c r="AG205" s="127">
        <f t="shared" si="420"/>
        <v>0</v>
      </c>
      <c r="AH205" s="127">
        <f t="shared" si="420"/>
        <v>0</v>
      </c>
      <c r="AI205" s="127">
        <f t="shared" si="420"/>
        <v>2312</v>
      </c>
      <c r="AJ205" s="127">
        <f t="shared" si="420"/>
        <v>0</v>
      </c>
      <c r="AK205" s="127">
        <f t="shared" si="420"/>
        <v>0</v>
      </c>
      <c r="AL205" s="127">
        <f t="shared" si="420"/>
        <v>2312</v>
      </c>
      <c r="AM205" s="127">
        <f t="shared" si="420"/>
        <v>0</v>
      </c>
      <c r="AN205" s="127">
        <f t="shared" si="420"/>
        <v>0</v>
      </c>
      <c r="AO205" s="127">
        <f t="shared" si="420"/>
        <v>2748.0737199999999</v>
      </c>
      <c r="AP205" s="127">
        <f t="shared" si="420"/>
        <v>0</v>
      </c>
      <c r="AQ205" s="127">
        <f t="shared" si="420"/>
        <v>0</v>
      </c>
      <c r="AR205" s="308"/>
    </row>
    <row r="206" spans="1:44" ht="31.5">
      <c r="A206" s="305"/>
      <c r="B206" s="306"/>
      <c r="C206" s="307"/>
      <c r="D206" s="150" t="s">
        <v>37</v>
      </c>
      <c r="E206" s="216">
        <f t="shared" ref="E206:F208" si="421">H206+K206+N206+Q206+T206+W206+Z206+AC206+AF206+AI206+AL206+AO206</f>
        <v>0</v>
      </c>
      <c r="F206" s="216">
        <f t="shared" si="421"/>
        <v>0</v>
      </c>
      <c r="G206" s="127" t="e">
        <f t="shared" ref="G206:G208" si="422">F206/E206*100</f>
        <v>#DIV/0!</v>
      </c>
      <c r="H206" s="123">
        <f>H210+H220</f>
        <v>0</v>
      </c>
      <c r="I206" s="123">
        <f t="shared" ref="I206:AQ206" si="423">I210+I220</f>
        <v>0</v>
      </c>
      <c r="J206" s="123">
        <f t="shared" si="423"/>
        <v>0</v>
      </c>
      <c r="K206" s="123">
        <f t="shared" si="423"/>
        <v>0</v>
      </c>
      <c r="L206" s="123">
        <f t="shared" si="423"/>
        <v>0</v>
      </c>
      <c r="M206" s="123">
        <f t="shared" si="423"/>
        <v>0</v>
      </c>
      <c r="N206" s="123">
        <f t="shared" si="423"/>
        <v>0</v>
      </c>
      <c r="O206" s="123">
        <f t="shared" si="423"/>
        <v>0</v>
      </c>
      <c r="P206" s="123">
        <f t="shared" si="423"/>
        <v>0</v>
      </c>
      <c r="Q206" s="123">
        <f t="shared" si="423"/>
        <v>0</v>
      </c>
      <c r="R206" s="123">
        <f t="shared" si="423"/>
        <v>0</v>
      </c>
      <c r="S206" s="123">
        <f t="shared" si="423"/>
        <v>0</v>
      </c>
      <c r="T206" s="123">
        <f t="shared" si="423"/>
        <v>0</v>
      </c>
      <c r="U206" s="123">
        <f t="shared" si="423"/>
        <v>0</v>
      </c>
      <c r="V206" s="123">
        <f t="shared" si="423"/>
        <v>0</v>
      </c>
      <c r="W206" s="123">
        <f t="shared" si="423"/>
        <v>0</v>
      </c>
      <c r="X206" s="123">
        <f t="shared" si="423"/>
        <v>0</v>
      </c>
      <c r="Y206" s="123">
        <f t="shared" si="423"/>
        <v>0</v>
      </c>
      <c r="Z206" s="123">
        <f t="shared" si="423"/>
        <v>0</v>
      </c>
      <c r="AA206" s="123">
        <f t="shared" si="423"/>
        <v>0</v>
      </c>
      <c r="AB206" s="123">
        <f t="shared" si="423"/>
        <v>0</v>
      </c>
      <c r="AC206" s="123">
        <f t="shared" si="423"/>
        <v>0</v>
      </c>
      <c r="AD206" s="123">
        <f t="shared" si="423"/>
        <v>0</v>
      </c>
      <c r="AE206" s="123">
        <f t="shared" si="423"/>
        <v>0</v>
      </c>
      <c r="AF206" s="123">
        <f t="shared" si="423"/>
        <v>0</v>
      </c>
      <c r="AG206" s="123">
        <f t="shared" si="423"/>
        <v>0</v>
      </c>
      <c r="AH206" s="123">
        <f t="shared" si="423"/>
        <v>0</v>
      </c>
      <c r="AI206" s="123">
        <f t="shared" si="423"/>
        <v>0</v>
      </c>
      <c r="AJ206" s="123">
        <f t="shared" si="423"/>
        <v>0</v>
      </c>
      <c r="AK206" s="123">
        <f t="shared" si="423"/>
        <v>0</v>
      </c>
      <c r="AL206" s="123">
        <f t="shared" si="423"/>
        <v>0</v>
      </c>
      <c r="AM206" s="123">
        <f t="shared" si="423"/>
        <v>0</v>
      </c>
      <c r="AN206" s="123">
        <f t="shared" si="423"/>
        <v>0</v>
      </c>
      <c r="AO206" s="123">
        <f t="shared" si="423"/>
        <v>0</v>
      </c>
      <c r="AP206" s="123">
        <f t="shared" si="423"/>
        <v>0</v>
      </c>
      <c r="AQ206" s="123">
        <f t="shared" si="423"/>
        <v>0</v>
      </c>
      <c r="AR206" s="309"/>
    </row>
    <row r="207" spans="1:44" ht="31.15" customHeight="1">
      <c r="A207" s="305"/>
      <c r="B207" s="306"/>
      <c r="C207" s="307"/>
      <c r="D207" s="150" t="s">
        <v>2</v>
      </c>
      <c r="E207" s="216">
        <f t="shared" si="421"/>
        <v>0</v>
      </c>
      <c r="F207" s="216">
        <f t="shared" si="421"/>
        <v>0</v>
      </c>
      <c r="G207" s="127" t="e">
        <f t="shared" si="422"/>
        <v>#DIV/0!</v>
      </c>
      <c r="H207" s="123">
        <f t="shared" ref="H207:AQ207" si="424">H211+H221</f>
        <v>0</v>
      </c>
      <c r="I207" s="123">
        <f t="shared" si="424"/>
        <v>0</v>
      </c>
      <c r="J207" s="123">
        <f t="shared" si="424"/>
        <v>0</v>
      </c>
      <c r="K207" s="123">
        <f t="shared" si="424"/>
        <v>0</v>
      </c>
      <c r="L207" s="123">
        <f t="shared" si="424"/>
        <v>0</v>
      </c>
      <c r="M207" s="123">
        <f t="shared" si="424"/>
        <v>0</v>
      </c>
      <c r="N207" s="123">
        <f t="shared" si="424"/>
        <v>0</v>
      </c>
      <c r="O207" s="123">
        <f t="shared" si="424"/>
        <v>0</v>
      </c>
      <c r="P207" s="123">
        <f t="shared" si="424"/>
        <v>0</v>
      </c>
      <c r="Q207" s="123">
        <f t="shared" si="424"/>
        <v>0</v>
      </c>
      <c r="R207" s="123">
        <f t="shared" si="424"/>
        <v>0</v>
      </c>
      <c r="S207" s="123">
        <f t="shared" si="424"/>
        <v>0</v>
      </c>
      <c r="T207" s="123">
        <f t="shared" si="424"/>
        <v>0</v>
      </c>
      <c r="U207" s="123">
        <f t="shared" si="424"/>
        <v>0</v>
      </c>
      <c r="V207" s="123">
        <f t="shared" si="424"/>
        <v>0</v>
      </c>
      <c r="W207" s="123">
        <f t="shared" si="424"/>
        <v>0</v>
      </c>
      <c r="X207" s="123">
        <f t="shared" si="424"/>
        <v>0</v>
      </c>
      <c r="Y207" s="123">
        <f t="shared" si="424"/>
        <v>0</v>
      </c>
      <c r="Z207" s="123">
        <f t="shared" si="424"/>
        <v>0</v>
      </c>
      <c r="AA207" s="123">
        <f t="shared" si="424"/>
        <v>0</v>
      </c>
      <c r="AB207" s="123">
        <f t="shared" si="424"/>
        <v>0</v>
      </c>
      <c r="AC207" s="123">
        <f t="shared" si="424"/>
        <v>0</v>
      </c>
      <c r="AD207" s="123">
        <f t="shared" si="424"/>
        <v>0</v>
      </c>
      <c r="AE207" s="123">
        <f t="shared" si="424"/>
        <v>0</v>
      </c>
      <c r="AF207" s="123">
        <f t="shared" si="424"/>
        <v>0</v>
      </c>
      <c r="AG207" s="123">
        <f t="shared" si="424"/>
        <v>0</v>
      </c>
      <c r="AH207" s="123">
        <f t="shared" si="424"/>
        <v>0</v>
      </c>
      <c r="AI207" s="123">
        <f t="shared" si="424"/>
        <v>0</v>
      </c>
      <c r="AJ207" s="123">
        <f t="shared" si="424"/>
        <v>0</v>
      </c>
      <c r="AK207" s="123">
        <f t="shared" si="424"/>
        <v>0</v>
      </c>
      <c r="AL207" s="123">
        <f t="shared" si="424"/>
        <v>0</v>
      </c>
      <c r="AM207" s="123">
        <f t="shared" si="424"/>
        <v>0</v>
      </c>
      <c r="AN207" s="123">
        <f t="shared" si="424"/>
        <v>0</v>
      </c>
      <c r="AO207" s="123">
        <f t="shared" si="424"/>
        <v>0</v>
      </c>
      <c r="AP207" s="123">
        <f t="shared" si="424"/>
        <v>0</v>
      </c>
      <c r="AQ207" s="123">
        <f t="shared" si="424"/>
        <v>0</v>
      </c>
      <c r="AR207" s="309"/>
    </row>
    <row r="208" spans="1:44" ht="28.5" customHeight="1">
      <c r="A208" s="305"/>
      <c r="B208" s="306"/>
      <c r="C208" s="307"/>
      <c r="D208" s="151" t="s">
        <v>43</v>
      </c>
      <c r="E208" s="216">
        <f t="shared" si="421"/>
        <v>222140.23291000002</v>
      </c>
      <c r="F208" s="216">
        <f t="shared" si="421"/>
        <v>134079.90182000003</v>
      </c>
      <c r="G208" s="127">
        <f t="shared" si="422"/>
        <v>60.358225101133492</v>
      </c>
      <c r="H208" s="123">
        <f t="shared" ref="H208:AQ208" si="425">H212+H222</f>
        <v>38929.160000000003</v>
      </c>
      <c r="I208" s="123">
        <f t="shared" si="425"/>
        <v>38929.160000000003</v>
      </c>
      <c r="J208" s="123">
        <f t="shared" si="425"/>
        <v>0</v>
      </c>
      <c r="K208" s="123">
        <f t="shared" si="425"/>
        <v>93064.908870000014</v>
      </c>
      <c r="L208" s="123">
        <f t="shared" si="425"/>
        <v>93064.908870000014</v>
      </c>
      <c r="M208" s="123">
        <f t="shared" si="425"/>
        <v>0</v>
      </c>
      <c r="N208" s="123">
        <f t="shared" si="425"/>
        <v>2085.83295</v>
      </c>
      <c r="O208" s="123">
        <f t="shared" si="425"/>
        <v>2085.83295</v>
      </c>
      <c r="P208" s="123">
        <f t="shared" si="425"/>
        <v>5</v>
      </c>
      <c r="Q208" s="123">
        <f t="shared" si="425"/>
        <v>69128.257370000007</v>
      </c>
      <c r="R208" s="123">
        <f t="shared" si="425"/>
        <v>0</v>
      </c>
      <c r="S208" s="123">
        <f t="shared" si="425"/>
        <v>0</v>
      </c>
      <c r="T208" s="123">
        <f t="shared" si="425"/>
        <v>2312</v>
      </c>
      <c r="U208" s="123">
        <f t="shared" si="425"/>
        <v>0</v>
      </c>
      <c r="V208" s="123">
        <f t="shared" si="425"/>
        <v>0</v>
      </c>
      <c r="W208" s="123">
        <f t="shared" si="425"/>
        <v>2312</v>
      </c>
      <c r="X208" s="123">
        <f t="shared" si="425"/>
        <v>0</v>
      </c>
      <c r="Y208" s="123">
        <f t="shared" si="425"/>
        <v>0</v>
      </c>
      <c r="Z208" s="123">
        <f t="shared" si="425"/>
        <v>2312</v>
      </c>
      <c r="AA208" s="123">
        <f t="shared" si="425"/>
        <v>0</v>
      </c>
      <c r="AB208" s="123">
        <f t="shared" si="425"/>
        <v>0</v>
      </c>
      <c r="AC208" s="123">
        <f t="shared" si="425"/>
        <v>2312</v>
      </c>
      <c r="AD208" s="123">
        <f t="shared" si="425"/>
        <v>0</v>
      </c>
      <c r="AE208" s="123">
        <f t="shared" si="425"/>
        <v>0</v>
      </c>
      <c r="AF208" s="123">
        <f t="shared" si="425"/>
        <v>2312</v>
      </c>
      <c r="AG208" s="123">
        <f t="shared" si="425"/>
        <v>0</v>
      </c>
      <c r="AH208" s="123">
        <f t="shared" si="425"/>
        <v>0</v>
      </c>
      <c r="AI208" s="123">
        <f t="shared" si="425"/>
        <v>2312</v>
      </c>
      <c r="AJ208" s="123">
        <f t="shared" si="425"/>
        <v>0</v>
      </c>
      <c r="AK208" s="123">
        <f t="shared" si="425"/>
        <v>0</v>
      </c>
      <c r="AL208" s="123">
        <f t="shared" si="425"/>
        <v>2312</v>
      </c>
      <c r="AM208" s="123">
        <f t="shared" si="425"/>
        <v>0</v>
      </c>
      <c r="AN208" s="123">
        <f t="shared" si="425"/>
        <v>0</v>
      </c>
      <c r="AO208" s="123">
        <f t="shared" si="425"/>
        <v>2748.0737199999999</v>
      </c>
      <c r="AP208" s="123">
        <f t="shared" si="425"/>
        <v>0</v>
      </c>
      <c r="AQ208" s="123">
        <f t="shared" si="425"/>
        <v>0</v>
      </c>
      <c r="AR208" s="309"/>
    </row>
    <row r="209" spans="1:44" s="136" customFormat="1" ht="22.15" customHeight="1">
      <c r="A209" s="329" t="s">
        <v>356</v>
      </c>
      <c r="B209" s="306" t="s">
        <v>363</v>
      </c>
      <c r="C209" s="326" t="s">
        <v>328</v>
      </c>
      <c r="D209" s="132" t="s">
        <v>41</v>
      </c>
      <c r="E209" s="215">
        <f>SUM(E210:E212)</f>
        <v>196425.54800000001</v>
      </c>
      <c r="F209" s="215">
        <f>SUM(F210:F212)</f>
        <v>129609.29063000002</v>
      </c>
      <c r="G209" s="127">
        <f>F209/E209*100</f>
        <v>65.983927218062291</v>
      </c>
      <c r="H209" s="127">
        <f>SUM(H210:H212)</f>
        <v>38929.160000000003</v>
      </c>
      <c r="I209" s="127">
        <f t="shared" ref="I209:AQ209" si="426">SUM(I210:I212)</f>
        <v>38929.160000000003</v>
      </c>
      <c r="J209" s="127">
        <f t="shared" si="426"/>
        <v>0</v>
      </c>
      <c r="K209" s="127">
        <f t="shared" si="426"/>
        <v>90680.130630000014</v>
      </c>
      <c r="L209" s="127">
        <f t="shared" si="426"/>
        <v>90680.130630000014</v>
      </c>
      <c r="M209" s="127">
        <f t="shared" si="426"/>
        <v>0</v>
      </c>
      <c r="N209" s="127">
        <f t="shared" si="426"/>
        <v>0</v>
      </c>
      <c r="O209" s="127">
        <f t="shared" si="426"/>
        <v>0</v>
      </c>
      <c r="P209" s="127">
        <f t="shared" si="426"/>
        <v>0</v>
      </c>
      <c r="Q209" s="127">
        <f t="shared" si="426"/>
        <v>66816.257370000007</v>
      </c>
      <c r="R209" s="127">
        <f t="shared" si="426"/>
        <v>0</v>
      </c>
      <c r="S209" s="127">
        <f t="shared" si="426"/>
        <v>0</v>
      </c>
      <c r="T209" s="127">
        <f t="shared" si="426"/>
        <v>0</v>
      </c>
      <c r="U209" s="127">
        <f t="shared" si="426"/>
        <v>0</v>
      </c>
      <c r="V209" s="127">
        <f t="shared" si="426"/>
        <v>0</v>
      </c>
      <c r="W209" s="127">
        <f t="shared" si="426"/>
        <v>0</v>
      </c>
      <c r="X209" s="127">
        <f t="shared" si="426"/>
        <v>0</v>
      </c>
      <c r="Y209" s="127">
        <f t="shared" si="426"/>
        <v>0</v>
      </c>
      <c r="Z209" s="127">
        <f t="shared" si="426"/>
        <v>0</v>
      </c>
      <c r="AA209" s="127">
        <f t="shared" si="426"/>
        <v>0</v>
      </c>
      <c r="AB209" s="127">
        <f t="shared" si="426"/>
        <v>0</v>
      </c>
      <c r="AC209" s="127">
        <f t="shared" si="426"/>
        <v>0</v>
      </c>
      <c r="AD209" s="127">
        <f t="shared" si="426"/>
        <v>0</v>
      </c>
      <c r="AE209" s="127">
        <f t="shared" si="426"/>
        <v>0</v>
      </c>
      <c r="AF209" s="127">
        <f t="shared" si="426"/>
        <v>0</v>
      </c>
      <c r="AG209" s="127">
        <f t="shared" si="426"/>
        <v>0</v>
      </c>
      <c r="AH209" s="127">
        <f t="shared" si="426"/>
        <v>0</v>
      </c>
      <c r="AI209" s="127">
        <f t="shared" si="426"/>
        <v>0</v>
      </c>
      <c r="AJ209" s="127">
        <f t="shared" si="426"/>
        <v>0</v>
      </c>
      <c r="AK209" s="127">
        <f t="shared" si="426"/>
        <v>0</v>
      </c>
      <c r="AL209" s="127">
        <f t="shared" si="426"/>
        <v>0</v>
      </c>
      <c r="AM209" s="127">
        <f t="shared" si="426"/>
        <v>0</v>
      </c>
      <c r="AN209" s="127">
        <f t="shared" si="426"/>
        <v>0</v>
      </c>
      <c r="AO209" s="127">
        <f t="shared" si="426"/>
        <v>0</v>
      </c>
      <c r="AP209" s="127">
        <f t="shared" si="426"/>
        <v>0</v>
      </c>
      <c r="AQ209" s="127">
        <f t="shared" si="426"/>
        <v>0</v>
      </c>
      <c r="AR209" s="371"/>
    </row>
    <row r="210" spans="1:44" ht="31.5">
      <c r="A210" s="330"/>
      <c r="B210" s="306"/>
      <c r="C210" s="327"/>
      <c r="D210" s="150" t="s">
        <v>37</v>
      </c>
      <c r="E210" s="216">
        <f t="shared" ref="E210:E218" si="427">H210+K210+N210+Q210+T210+W210+Z210+AC210+AF210+AI210+AL210+AO210</f>
        <v>0</v>
      </c>
      <c r="F210" s="216">
        <f t="shared" ref="F210:F218" si="428">I210+L210+O210+R210+U210+X210+AA210+AD210+AG210+AJ210+AM210+AP210</f>
        <v>0</v>
      </c>
      <c r="G210" s="127" t="e">
        <f t="shared" ref="G210:G218" si="429">F210/E210*100</f>
        <v>#DIV/0!</v>
      </c>
      <c r="H210" s="123"/>
      <c r="I210" s="123"/>
      <c r="J210" s="131"/>
      <c r="K210" s="123"/>
      <c r="L210" s="123"/>
      <c r="M210" s="131"/>
      <c r="N210" s="123"/>
      <c r="O210" s="123"/>
      <c r="P210" s="131"/>
      <c r="Q210" s="123"/>
      <c r="R210" s="123"/>
      <c r="S210" s="131"/>
      <c r="T210" s="123"/>
      <c r="U210" s="123"/>
      <c r="V210" s="131"/>
      <c r="W210" s="123"/>
      <c r="X210" s="123"/>
      <c r="Y210" s="131"/>
      <c r="Z210" s="123"/>
      <c r="AA210" s="123"/>
      <c r="AB210" s="131"/>
      <c r="AC210" s="123"/>
      <c r="AD210" s="123"/>
      <c r="AE210" s="131"/>
      <c r="AF210" s="123"/>
      <c r="AG210" s="123"/>
      <c r="AH210" s="131"/>
      <c r="AI210" s="123"/>
      <c r="AJ210" s="123"/>
      <c r="AK210" s="123"/>
      <c r="AL210" s="123"/>
      <c r="AM210" s="123"/>
      <c r="AN210" s="131"/>
      <c r="AO210" s="123"/>
      <c r="AP210" s="123"/>
      <c r="AQ210" s="131"/>
      <c r="AR210" s="378"/>
    </row>
    <row r="211" spans="1:44" ht="31.15" customHeight="1">
      <c r="A211" s="330"/>
      <c r="B211" s="306"/>
      <c r="C211" s="327"/>
      <c r="D211" s="150" t="s">
        <v>2</v>
      </c>
      <c r="E211" s="216">
        <f t="shared" si="427"/>
        <v>0</v>
      </c>
      <c r="F211" s="216">
        <f t="shared" si="428"/>
        <v>0</v>
      </c>
      <c r="G211" s="127" t="e">
        <f t="shared" si="429"/>
        <v>#DIV/0!</v>
      </c>
      <c r="H211" s="123"/>
      <c r="I211" s="123"/>
      <c r="J211" s="131"/>
      <c r="K211" s="123"/>
      <c r="L211" s="123"/>
      <c r="M211" s="131"/>
      <c r="N211" s="123"/>
      <c r="O211" s="123"/>
      <c r="P211" s="131"/>
      <c r="Q211" s="123"/>
      <c r="R211" s="123"/>
      <c r="S211" s="131"/>
      <c r="T211" s="123"/>
      <c r="U211" s="123"/>
      <c r="V211" s="131"/>
      <c r="W211" s="123"/>
      <c r="X211" s="123"/>
      <c r="Y211" s="131"/>
      <c r="Z211" s="123"/>
      <c r="AA211" s="123"/>
      <c r="AB211" s="131"/>
      <c r="AC211" s="123"/>
      <c r="AD211" s="123"/>
      <c r="AE211" s="131"/>
      <c r="AF211" s="123"/>
      <c r="AG211" s="123"/>
      <c r="AH211" s="131"/>
      <c r="AI211" s="123"/>
      <c r="AJ211" s="123"/>
      <c r="AK211" s="131"/>
      <c r="AL211" s="123"/>
      <c r="AM211" s="123"/>
      <c r="AN211" s="131"/>
      <c r="AO211" s="123"/>
      <c r="AP211" s="123"/>
      <c r="AQ211" s="131"/>
      <c r="AR211" s="378"/>
    </row>
    <row r="212" spans="1:44" ht="28.5" customHeight="1">
      <c r="A212" s="330"/>
      <c r="B212" s="306"/>
      <c r="C212" s="327"/>
      <c r="D212" s="151" t="s">
        <v>43</v>
      </c>
      <c r="E212" s="216">
        <f t="shared" si="427"/>
        <v>196425.54800000001</v>
      </c>
      <c r="F212" s="216">
        <f t="shared" si="428"/>
        <v>129609.29063000002</v>
      </c>
      <c r="G212" s="127">
        <f t="shared" si="429"/>
        <v>65.983927218062291</v>
      </c>
      <c r="H212" s="123">
        <f>SUM(H213:H218)</f>
        <v>38929.160000000003</v>
      </c>
      <c r="I212" s="123">
        <f t="shared" ref="I212:AQ212" si="430">SUM(I213:I218)</f>
        <v>38929.160000000003</v>
      </c>
      <c r="J212" s="123">
        <f t="shared" si="430"/>
        <v>0</v>
      </c>
      <c r="K212" s="123">
        <f t="shared" si="430"/>
        <v>90680.130630000014</v>
      </c>
      <c r="L212" s="123">
        <f t="shared" si="430"/>
        <v>90680.130630000014</v>
      </c>
      <c r="M212" s="123">
        <f t="shared" si="430"/>
        <v>0</v>
      </c>
      <c r="N212" s="123">
        <f t="shared" si="430"/>
        <v>0</v>
      </c>
      <c r="O212" s="123">
        <f t="shared" si="430"/>
        <v>0</v>
      </c>
      <c r="P212" s="123">
        <f t="shared" si="430"/>
        <v>0</v>
      </c>
      <c r="Q212" s="123">
        <f t="shared" si="430"/>
        <v>66816.257370000007</v>
      </c>
      <c r="R212" s="123">
        <f t="shared" si="430"/>
        <v>0</v>
      </c>
      <c r="S212" s="123">
        <f t="shared" si="430"/>
        <v>0</v>
      </c>
      <c r="T212" s="123">
        <f t="shared" si="430"/>
        <v>0</v>
      </c>
      <c r="U212" s="123">
        <f t="shared" si="430"/>
        <v>0</v>
      </c>
      <c r="V212" s="123">
        <f t="shared" si="430"/>
        <v>0</v>
      </c>
      <c r="W212" s="123">
        <f t="shared" si="430"/>
        <v>0</v>
      </c>
      <c r="X212" s="123">
        <f t="shared" si="430"/>
        <v>0</v>
      </c>
      <c r="Y212" s="123">
        <f t="shared" si="430"/>
        <v>0</v>
      </c>
      <c r="Z212" s="123">
        <f t="shared" si="430"/>
        <v>0</v>
      </c>
      <c r="AA212" s="123">
        <f t="shared" si="430"/>
        <v>0</v>
      </c>
      <c r="AB212" s="123">
        <f t="shared" si="430"/>
        <v>0</v>
      </c>
      <c r="AC212" s="123">
        <f t="shared" si="430"/>
        <v>0</v>
      </c>
      <c r="AD212" s="123">
        <f t="shared" si="430"/>
        <v>0</v>
      </c>
      <c r="AE212" s="123">
        <f t="shared" si="430"/>
        <v>0</v>
      </c>
      <c r="AF212" s="123">
        <f t="shared" si="430"/>
        <v>0</v>
      </c>
      <c r="AG212" s="123">
        <f t="shared" si="430"/>
        <v>0</v>
      </c>
      <c r="AH212" s="123">
        <f t="shared" si="430"/>
        <v>0</v>
      </c>
      <c r="AI212" s="123">
        <f t="shared" si="430"/>
        <v>0</v>
      </c>
      <c r="AJ212" s="123">
        <f t="shared" si="430"/>
        <v>0</v>
      </c>
      <c r="AK212" s="123">
        <f t="shared" si="430"/>
        <v>0</v>
      </c>
      <c r="AL212" s="123">
        <f t="shared" si="430"/>
        <v>0</v>
      </c>
      <c r="AM212" s="123">
        <f t="shared" si="430"/>
        <v>0</v>
      </c>
      <c r="AN212" s="123">
        <f t="shared" si="430"/>
        <v>0</v>
      </c>
      <c r="AO212" s="123">
        <f t="shared" si="430"/>
        <v>0</v>
      </c>
      <c r="AP212" s="123">
        <f t="shared" si="430"/>
        <v>0</v>
      </c>
      <c r="AQ212" s="123">
        <f t="shared" si="430"/>
        <v>0</v>
      </c>
      <c r="AR212" s="378"/>
    </row>
    <row r="213" spans="1:44" ht="18" customHeight="1">
      <c r="A213" s="330"/>
      <c r="B213" s="261" t="s">
        <v>357</v>
      </c>
      <c r="C213" s="327"/>
      <c r="D213" s="151" t="s">
        <v>43</v>
      </c>
      <c r="E213" s="216">
        <f t="shared" si="427"/>
        <v>3720.0884299999998</v>
      </c>
      <c r="F213" s="216">
        <f t="shared" si="428"/>
        <v>2144.9899999999998</v>
      </c>
      <c r="G213" s="127">
        <f t="shared" si="429"/>
        <v>57.659650848676193</v>
      </c>
      <c r="H213" s="203">
        <f>793.2+1351.79</f>
        <v>2144.9899999999998</v>
      </c>
      <c r="I213" s="203">
        <f>793.2+1351.79</f>
        <v>2144.9899999999998</v>
      </c>
      <c r="J213" s="131"/>
      <c r="K213" s="123"/>
      <c r="L213" s="123"/>
      <c r="M213" s="131"/>
      <c r="N213" s="123"/>
      <c r="O213" s="123"/>
      <c r="P213" s="131"/>
      <c r="Q213" s="123">
        <v>1575.09843</v>
      </c>
      <c r="R213" s="123"/>
      <c r="S213" s="131"/>
      <c r="T213" s="123"/>
      <c r="U213" s="123"/>
      <c r="V213" s="131"/>
      <c r="W213" s="123"/>
      <c r="X213" s="123"/>
      <c r="Y213" s="131"/>
      <c r="Z213" s="123"/>
      <c r="AA213" s="123"/>
      <c r="AB213" s="131"/>
      <c r="AC213" s="123"/>
      <c r="AD213" s="123"/>
      <c r="AE213" s="131"/>
      <c r="AF213" s="123"/>
      <c r="AG213" s="123"/>
      <c r="AH213" s="131"/>
      <c r="AI213" s="123"/>
      <c r="AJ213" s="123"/>
      <c r="AK213" s="131"/>
      <c r="AL213" s="123"/>
      <c r="AM213" s="123"/>
      <c r="AN213" s="131"/>
      <c r="AO213" s="123"/>
      <c r="AP213" s="123"/>
      <c r="AQ213" s="131"/>
      <c r="AR213" s="378"/>
    </row>
    <row r="214" spans="1:44" ht="18" customHeight="1">
      <c r="A214" s="330"/>
      <c r="B214" s="261" t="s">
        <v>358</v>
      </c>
      <c r="C214" s="327"/>
      <c r="D214" s="151" t="s">
        <v>43</v>
      </c>
      <c r="E214" s="216">
        <f t="shared" si="427"/>
        <v>1066.29648</v>
      </c>
      <c r="F214" s="216">
        <f t="shared" si="428"/>
        <v>351.70555000000002</v>
      </c>
      <c r="G214" s="127">
        <f t="shared" si="429"/>
        <v>32.983842354989299</v>
      </c>
      <c r="H214" s="203">
        <v>190.4</v>
      </c>
      <c r="I214" s="203">
        <v>190.4</v>
      </c>
      <c r="J214" s="131"/>
      <c r="K214" s="123">
        <v>161.30555000000001</v>
      </c>
      <c r="L214" s="123">
        <v>161.30555000000001</v>
      </c>
      <c r="M214" s="131"/>
      <c r="N214" s="123"/>
      <c r="O214" s="123"/>
      <c r="P214" s="131"/>
      <c r="Q214" s="123">
        <v>714.59092999999996</v>
      </c>
      <c r="R214" s="123"/>
      <c r="S214" s="131"/>
      <c r="T214" s="123"/>
      <c r="U214" s="123"/>
      <c r="V214" s="131"/>
      <c r="W214" s="123"/>
      <c r="X214" s="123"/>
      <c r="Y214" s="131"/>
      <c r="Z214" s="123"/>
      <c r="AA214" s="123"/>
      <c r="AB214" s="131"/>
      <c r="AC214" s="123"/>
      <c r="AD214" s="123"/>
      <c r="AE214" s="131"/>
      <c r="AF214" s="123"/>
      <c r="AG214" s="123"/>
      <c r="AH214" s="131"/>
      <c r="AI214" s="123"/>
      <c r="AJ214" s="123"/>
      <c r="AK214" s="131"/>
      <c r="AL214" s="123"/>
      <c r="AM214" s="123"/>
      <c r="AN214" s="131"/>
      <c r="AO214" s="123"/>
      <c r="AP214" s="123"/>
      <c r="AQ214" s="131"/>
      <c r="AR214" s="378"/>
    </row>
    <row r="215" spans="1:44" ht="18" customHeight="1">
      <c r="A215" s="330"/>
      <c r="B215" s="261" t="s">
        <v>359</v>
      </c>
      <c r="C215" s="327"/>
      <c r="D215" s="151" t="s">
        <v>43</v>
      </c>
      <c r="E215" s="216">
        <f t="shared" si="427"/>
        <v>67617.280010000002</v>
      </c>
      <c r="F215" s="216">
        <f t="shared" si="428"/>
        <v>45226.86591</v>
      </c>
      <c r="G215" s="127">
        <f t="shared" si="429"/>
        <v>66.886550158940651</v>
      </c>
      <c r="H215" s="203">
        <f>17156.4+0.01+1864.66</f>
        <v>19021.07</v>
      </c>
      <c r="I215" s="203">
        <f>17156.4+0.01+1864.66</f>
        <v>19021.07</v>
      </c>
      <c r="J215" s="131"/>
      <c r="K215" s="123">
        <v>26205.795910000001</v>
      </c>
      <c r="L215" s="123">
        <v>26205.795910000001</v>
      </c>
      <c r="M215" s="131"/>
      <c r="N215" s="123"/>
      <c r="O215" s="123"/>
      <c r="P215" s="131"/>
      <c r="Q215" s="123">
        <v>22390.414100000002</v>
      </c>
      <c r="R215" s="123"/>
      <c r="S215" s="131"/>
      <c r="T215" s="123"/>
      <c r="U215" s="123"/>
      <c r="V215" s="131"/>
      <c r="W215" s="123"/>
      <c r="X215" s="123"/>
      <c r="Y215" s="131"/>
      <c r="Z215" s="123"/>
      <c r="AA215" s="123"/>
      <c r="AB215" s="131"/>
      <c r="AC215" s="123"/>
      <c r="AD215" s="123"/>
      <c r="AE215" s="131"/>
      <c r="AF215" s="123"/>
      <c r="AG215" s="123"/>
      <c r="AH215" s="131"/>
      <c r="AI215" s="123"/>
      <c r="AJ215" s="123"/>
      <c r="AK215" s="131"/>
      <c r="AL215" s="123"/>
      <c r="AM215" s="123"/>
      <c r="AN215" s="131"/>
      <c r="AO215" s="123"/>
      <c r="AP215" s="123"/>
      <c r="AQ215" s="131"/>
      <c r="AR215" s="378"/>
    </row>
    <row r="216" spans="1:44" ht="18" customHeight="1">
      <c r="A216" s="330"/>
      <c r="B216" s="261" t="s">
        <v>360</v>
      </c>
      <c r="C216" s="327"/>
      <c r="D216" s="151" t="s">
        <v>43</v>
      </c>
      <c r="E216" s="216">
        <f t="shared" si="427"/>
        <v>31467.242599999998</v>
      </c>
      <c r="F216" s="216">
        <f t="shared" si="428"/>
        <v>15905.898499999999</v>
      </c>
      <c r="G216" s="127">
        <f t="shared" si="429"/>
        <v>50.547481081167248</v>
      </c>
      <c r="H216" s="203">
        <v>5556.5</v>
      </c>
      <c r="I216" s="203">
        <v>5556.5</v>
      </c>
      <c r="J216" s="131"/>
      <c r="K216" s="123">
        <v>10349.398499999999</v>
      </c>
      <c r="L216" s="123">
        <v>10349.398499999999</v>
      </c>
      <c r="M216" s="131"/>
      <c r="N216" s="123"/>
      <c r="O216" s="123"/>
      <c r="P216" s="131"/>
      <c r="Q216" s="123">
        <v>15561.3441</v>
      </c>
      <c r="R216" s="123"/>
      <c r="S216" s="131"/>
      <c r="T216" s="123"/>
      <c r="U216" s="123"/>
      <c r="V216" s="131"/>
      <c r="W216" s="123"/>
      <c r="X216" s="123"/>
      <c r="Y216" s="131"/>
      <c r="Z216" s="123"/>
      <c r="AA216" s="123"/>
      <c r="AB216" s="131"/>
      <c r="AC216" s="123"/>
      <c r="AD216" s="123"/>
      <c r="AE216" s="131"/>
      <c r="AF216" s="123"/>
      <c r="AG216" s="123"/>
      <c r="AH216" s="131"/>
      <c r="AI216" s="123"/>
      <c r="AJ216" s="123"/>
      <c r="AK216" s="131"/>
      <c r="AL216" s="123"/>
      <c r="AM216" s="123"/>
      <c r="AN216" s="131"/>
      <c r="AO216" s="123"/>
      <c r="AP216" s="123"/>
      <c r="AQ216" s="131"/>
      <c r="AR216" s="378"/>
    </row>
    <row r="217" spans="1:44" ht="18" customHeight="1">
      <c r="A217" s="330"/>
      <c r="B217" s="261" t="s">
        <v>361</v>
      </c>
      <c r="C217" s="327"/>
      <c r="D217" s="151" t="s">
        <v>43</v>
      </c>
      <c r="E217" s="216">
        <f t="shared" si="427"/>
        <v>40364.872210000001</v>
      </c>
      <c r="F217" s="216">
        <f t="shared" si="428"/>
        <v>39905.418519999999</v>
      </c>
      <c r="G217" s="127">
        <f t="shared" si="429"/>
        <v>98.861748681849718</v>
      </c>
      <c r="H217" s="203">
        <v>5168.7</v>
      </c>
      <c r="I217" s="203">
        <v>5168.7</v>
      </c>
      <c r="J217" s="131"/>
      <c r="K217" s="123">
        <v>34736.718520000002</v>
      </c>
      <c r="L217" s="123">
        <v>34736.718520000002</v>
      </c>
      <c r="M217" s="131"/>
      <c r="N217" s="123"/>
      <c r="O217" s="123"/>
      <c r="P217" s="131"/>
      <c r="Q217" s="123">
        <v>459.45368999999999</v>
      </c>
      <c r="R217" s="123"/>
      <c r="S217" s="131"/>
      <c r="T217" s="123"/>
      <c r="U217" s="123"/>
      <c r="V217" s="131"/>
      <c r="W217" s="123"/>
      <c r="X217" s="123"/>
      <c r="Y217" s="131"/>
      <c r="Z217" s="123"/>
      <c r="AA217" s="123"/>
      <c r="AB217" s="131"/>
      <c r="AC217" s="123"/>
      <c r="AD217" s="123"/>
      <c r="AE217" s="131"/>
      <c r="AF217" s="123"/>
      <c r="AG217" s="123"/>
      <c r="AH217" s="131"/>
      <c r="AI217" s="123"/>
      <c r="AJ217" s="123"/>
      <c r="AK217" s="131"/>
      <c r="AL217" s="123"/>
      <c r="AM217" s="123"/>
      <c r="AN217" s="131"/>
      <c r="AO217" s="123"/>
      <c r="AP217" s="123"/>
      <c r="AQ217" s="131"/>
      <c r="AR217" s="378"/>
    </row>
    <row r="218" spans="1:44" ht="18" customHeight="1">
      <c r="A218" s="331"/>
      <c r="B218" s="261" t="s">
        <v>362</v>
      </c>
      <c r="C218" s="328"/>
      <c r="D218" s="151" t="s">
        <v>43</v>
      </c>
      <c r="E218" s="216">
        <f t="shared" si="427"/>
        <v>52189.76827</v>
      </c>
      <c r="F218" s="216">
        <f t="shared" si="428"/>
        <v>26074.41215</v>
      </c>
      <c r="G218" s="127">
        <f t="shared" si="429"/>
        <v>49.960773949226812</v>
      </c>
      <c r="H218" s="203">
        <v>6847.5</v>
      </c>
      <c r="I218" s="203">
        <v>6847.5</v>
      </c>
      <c r="J218" s="131"/>
      <c r="K218" s="123">
        <v>19226.91215</v>
      </c>
      <c r="L218" s="123">
        <v>19226.91215</v>
      </c>
      <c r="M218" s="131"/>
      <c r="N218" s="123"/>
      <c r="O218" s="123"/>
      <c r="P218" s="131"/>
      <c r="Q218" s="123">
        <v>26115.35612</v>
      </c>
      <c r="R218" s="123"/>
      <c r="S218" s="131"/>
      <c r="T218" s="123"/>
      <c r="U218" s="123"/>
      <c r="V218" s="131"/>
      <c r="W218" s="123"/>
      <c r="X218" s="123"/>
      <c r="Y218" s="131"/>
      <c r="Z218" s="123"/>
      <c r="AA218" s="123"/>
      <c r="AB218" s="131"/>
      <c r="AC218" s="123"/>
      <c r="AD218" s="123"/>
      <c r="AE218" s="131"/>
      <c r="AF218" s="123"/>
      <c r="AG218" s="123"/>
      <c r="AH218" s="131"/>
      <c r="AI218" s="123"/>
      <c r="AJ218" s="123"/>
      <c r="AK218" s="131"/>
      <c r="AL218" s="123"/>
      <c r="AM218" s="123"/>
      <c r="AN218" s="131"/>
      <c r="AO218" s="123"/>
      <c r="AP218" s="123"/>
      <c r="AQ218" s="131"/>
      <c r="AR218" s="379"/>
    </row>
    <row r="219" spans="1:44" s="136" customFormat="1" ht="22.15" customHeight="1">
      <c r="A219" s="329" t="s">
        <v>364</v>
      </c>
      <c r="B219" s="306" t="s">
        <v>446</v>
      </c>
      <c r="C219" s="326" t="s">
        <v>328</v>
      </c>
      <c r="D219" s="132" t="s">
        <v>41</v>
      </c>
      <c r="E219" s="215">
        <f>SUM(E220:E222)</f>
        <v>25714.68491</v>
      </c>
      <c r="F219" s="215">
        <f>SUM(F220:F222)</f>
        <v>4470.6111899999996</v>
      </c>
      <c r="G219" s="127">
        <f>F219/E219*100</f>
        <v>17.385440286929029</v>
      </c>
      <c r="H219" s="127">
        <f>SUM(H220:H222)</f>
        <v>0</v>
      </c>
      <c r="I219" s="127">
        <f t="shared" ref="I219:AQ219" si="431">SUM(I220:I222)</f>
        <v>0</v>
      </c>
      <c r="J219" s="127">
        <f t="shared" si="431"/>
        <v>0</v>
      </c>
      <c r="K219" s="127">
        <f t="shared" si="431"/>
        <v>2384.7782399999996</v>
      </c>
      <c r="L219" s="127">
        <f t="shared" si="431"/>
        <v>2384.7782399999996</v>
      </c>
      <c r="M219" s="127">
        <f t="shared" si="431"/>
        <v>0</v>
      </c>
      <c r="N219" s="127">
        <f t="shared" si="431"/>
        <v>2085.83295</v>
      </c>
      <c r="O219" s="127">
        <f t="shared" si="431"/>
        <v>2085.83295</v>
      </c>
      <c r="P219" s="127">
        <f t="shared" si="431"/>
        <v>5</v>
      </c>
      <c r="Q219" s="127">
        <f t="shared" si="431"/>
        <v>2312</v>
      </c>
      <c r="R219" s="127">
        <f t="shared" si="431"/>
        <v>0</v>
      </c>
      <c r="S219" s="127">
        <f t="shared" si="431"/>
        <v>0</v>
      </c>
      <c r="T219" s="127">
        <f t="shared" si="431"/>
        <v>2312</v>
      </c>
      <c r="U219" s="127">
        <f t="shared" si="431"/>
        <v>0</v>
      </c>
      <c r="V219" s="127">
        <f t="shared" si="431"/>
        <v>0</v>
      </c>
      <c r="W219" s="127">
        <f t="shared" si="431"/>
        <v>2312</v>
      </c>
      <c r="X219" s="127">
        <f t="shared" si="431"/>
        <v>0</v>
      </c>
      <c r="Y219" s="127">
        <f t="shared" si="431"/>
        <v>0</v>
      </c>
      <c r="Z219" s="127">
        <f t="shared" si="431"/>
        <v>2312</v>
      </c>
      <c r="AA219" s="127">
        <f t="shared" si="431"/>
        <v>0</v>
      </c>
      <c r="AB219" s="127">
        <f t="shared" si="431"/>
        <v>0</v>
      </c>
      <c r="AC219" s="127">
        <f t="shared" si="431"/>
        <v>2312</v>
      </c>
      <c r="AD219" s="127">
        <f t="shared" si="431"/>
        <v>0</v>
      </c>
      <c r="AE219" s="127">
        <f t="shared" si="431"/>
        <v>0</v>
      </c>
      <c r="AF219" s="127">
        <f t="shared" si="431"/>
        <v>2312</v>
      </c>
      <c r="AG219" s="127">
        <f t="shared" si="431"/>
        <v>0</v>
      </c>
      <c r="AH219" s="127">
        <f t="shared" si="431"/>
        <v>0</v>
      </c>
      <c r="AI219" s="127">
        <f t="shared" si="431"/>
        <v>2312</v>
      </c>
      <c r="AJ219" s="127">
        <f t="shared" si="431"/>
        <v>0</v>
      </c>
      <c r="AK219" s="127">
        <f t="shared" si="431"/>
        <v>0</v>
      </c>
      <c r="AL219" s="127">
        <f t="shared" si="431"/>
        <v>2312</v>
      </c>
      <c r="AM219" s="127">
        <f t="shared" si="431"/>
        <v>0</v>
      </c>
      <c r="AN219" s="127">
        <f t="shared" si="431"/>
        <v>0</v>
      </c>
      <c r="AO219" s="127">
        <f t="shared" si="431"/>
        <v>2748.0737199999999</v>
      </c>
      <c r="AP219" s="127">
        <f t="shared" si="431"/>
        <v>0</v>
      </c>
      <c r="AQ219" s="127">
        <f t="shared" si="431"/>
        <v>0</v>
      </c>
      <c r="AR219" s="371"/>
    </row>
    <row r="220" spans="1:44" ht="31.5">
      <c r="A220" s="330"/>
      <c r="B220" s="306"/>
      <c r="C220" s="327"/>
      <c r="D220" s="150" t="s">
        <v>37</v>
      </c>
      <c r="E220" s="216">
        <f t="shared" ref="E220:E228" si="432">H220+K220+N220+Q220+T220+W220+Z220+AC220+AF220+AI220+AL220+AO220</f>
        <v>0</v>
      </c>
      <c r="F220" s="216">
        <f t="shared" ref="F220:F228" si="433">I220+L220+O220+R220+U220+X220+AA220+AD220+AG220+AJ220+AM220+AP220</f>
        <v>0</v>
      </c>
      <c r="G220" s="127" t="e">
        <f t="shared" ref="G220:G228" si="434">F220/E220*100</f>
        <v>#DIV/0!</v>
      </c>
      <c r="H220" s="123"/>
      <c r="I220" s="123"/>
      <c r="J220" s="131"/>
      <c r="K220" s="123"/>
      <c r="L220" s="123"/>
      <c r="M220" s="131"/>
      <c r="N220" s="123"/>
      <c r="O220" s="123"/>
      <c r="P220" s="131"/>
      <c r="Q220" s="123"/>
      <c r="R220" s="123"/>
      <c r="S220" s="131"/>
      <c r="T220" s="123"/>
      <c r="U220" s="123"/>
      <c r="V220" s="131"/>
      <c r="W220" s="123"/>
      <c r="X220" s="123"/>
      <c r="Y220" s="131"/>
      <c r="Z220" s="123"/>
      <c r="AA220" s="123"/>
      <c r="AB220" s="131"/>
      <c r="AC220" s="123"/>
      <c r="AD220" s="123"/>
      <c r="AE220" s="131"/>
      <c r="AF220" s="123"/>
      <c r="AG220" s="123"/>
      <c r="AH220" s="131"/>
      <c r="AI220" s="123"/>
      <c r="AJ220" s="123"/>
      <c r="AK220" s="123"/>
      <c r="AL220" s="123"/>
      <c r="AM220" s="123"/>
      <c r="AN220" s="131"/>
      <c r="AO220" s="123"/>
      <c r="AP220" s="123"/>
      <c r="AQ220" s="131"/>
      <c r="AR220" s="378"/>
    </row>
    <row r="221" spans="1:44" ht="31.15" customHeight="1">
      <c r="A221" s="330"/>
      <c r="B221" s="306"/>
      <c r="C221" s="327"/>
      <c r="D221" s="150" t="s">
        <v>2</v>
      </c>
      <c r="E221" s="216">
        <f t="shared" si="432"/>
        <v>0</v>
      </c>
      <c r="F221" s="216">
        <f t="shared" si="433"/>
        <v>0</v>
      </c>
      <c r="G221" s="127" t="e">
        <f t="shared" si="434"/>
        <v>#DIV/0!</v>
      </c>
      <c r="H221" s="123"/>
      <c r="I221" s="123"/>
      <c r="J221" s="131"/>
      <c r="K221" s="123"/>
      <c r="L221" s="123"/>
      <c r="M221" s="131"/>
      <c r="N221" s="123"/>
      <c r="O221" s="123"/>
      <c r="P221" s="131"/>
      <c r="Q221" s="123"/>
      <c r="R221" s="123"/>
      <c r="S221" s="131"/>
      <c r="T221" s="123"/>
      <c r="U221" s="123"/>
      <c r="V221" s="131"/>
      <c r="W221" s="123"/>
      <c r="X221" s="123"/>
      <c r="Y221" s="131"/>
      <c r="Z221" s="123"/>
      <c r="AA221" s="123"/>
      <c r="AB221" s="131"/>
      <c r="AC221" s="123"/>
      <c r="AD221" s="123"/>
      <c r="AE221" s="131"/>
      <c r="AF221" s="123"/>
      <c r="AG221" s="123"/>
      <c r="AH221" s="131"/>
      <c r="AI221" s="123"/>
      <c r="AJ221" s="123"/>
      <c r="AK221" s="131"/>
      <c r="AL221" s="123"/>
      <c r="AM221" s="123"/>
      <c r="AN221" s="131"/>
      <c r="AO221" s="123"/>
      <c r="AP221" s="123"/>
      <c r="AQ221" s="131"/>
      <c r="AR221" s="378"/>
    </row>
    <row r="222" spans="1:44" ht="28.5" customHeight="1">
      <c r="A222" s="330"/>
      <c r="B222" s="306"/>
      <c r="C222" s="327"/>
      <c r="D222" s="151" t="s">
        <v>43</v>
      </c>
      <c r="E222" s="216">
        <f t="shared" si="432"/>
        <v>25714.68491</v>
      </c>
      <c r="F222" s="216">
        <f t="shared" si="433"/>
        <v>4470.6111899999996</v>
      </c>
      <c r="G222" s="127">
        <f t="shared" si="434"/>
        <v>17.385440286929029</v>
      </c>
      <c r="H222" s="123">
        <f>SUM(H223:H228)</f>
        <v>0</v>
      </c>
      <c r="I222" s="123">
        <f t="shared" ref="I222:AQ222" si="435">SUM(I223:I228)</f>
        <v>0</v>
      </c>
      <c r="J222" s="123">
        <f t="shared" si="435"/>
        <v>0</v>
      </c>
      <c r="K222" s="123">
        <f t="shared" si="435"/>
        <v>2384.7782399999996</v>
      </c>
      <c r="L222" s="123">
        <f t="shared" si="435"/>
        <v>2384.7782399999996</v>
      </c>
      <c r="M222" s="123">
        <f t="shared" si="435"/>
        <v>0</v>
      </c>
      <c r="N222" s="123">
        <f t="shared" si="435"/>
        <v>2085.83295</v>
      </c>
      <c r="O222" s="123">
        <f t="shared" si="435"/>
        <v>2085.83295</v>
      </c>
      <c r="P222" s="123">
        <f t="shared" si="435"/>
        <v>5</v>
      </c>
      <c r="Q222" s="123">
        <f t="shared" si="435"/>
        <v>2312</v>
      </c>
      <c r="R222" s="123">
        <f t="shared" si="435"/>
        <v>0</v>
      </c>
      <c r="S222" s="123">
        <f t="shared" si="435"/>
        <v>0</v>
      </c>
      <c r="T222" s="123">
        <f t="shared" si="435"/>
        <v>2312</v>
      </c>
      <c r="U222" s="123">
        <f t="shared" si="435"/>
        <v>0</v>
      </c>
      <c r="V222" s="123">
        <f t="shared" si="435"/>
        <v>0</v>
      </c>
      <c r="W222" s="123">
        <f t="shared" si="435"/>
        <v>2312</v>
      </c>
      <c r="X222" s="123">
        <f t="shared" si="435"/>
        <v>0</v>
      </c>
      <c r="Y222" s="123">
        <f t="shared" si="435"/>
        <v>0</v>
      </c>
      <c r="Z222" s="123">
        <f t="shared" si="435"/>
        <v>2312</v>
      </c>
      <c r="AA222" s="123">
        <f t="shared" si="435"/>
        <v>0</v>
      </c>
      <c r="AB222" s="123">
        <f t="shared" si="435"/>
        <v>0</v>
      </c>
      <c r="AC222" s="123">
        <f t="shared" si="435"/>
        <v>2312</v>
      </c>
      <c r="AD222" s="123">
        <f t="shared" si="435"/>
        <v>0</v>
      </c>
      <c r="AE222" s="123">
        <f t="shared" si="435"/>
        <v>0</v>
      </c>
      <c r="AF222" s="123">
        <f t="shared" si="435"/>
        <v>2312</v>
      </c>
      <c r="AG222" s="123">
        <f t="shared" si="435"/>
        <v>0</v>
      </c>
      <c r="AH222" s="123">
        <f t="shared" si="435"/>
        <v>0</v>
      </c>
      <c r="AI222" s="123">
        <f t="shared" si="435"/>
        <v>2312</v>
      </c>
      <c r="AJ222" s="123">
        <f t="shared" si="435"/>
        <v>0</v>
      </c>
      <c r="AK222" s="123">
        <f t="shared" si="435"/>
        <v>0</v>
      </c>
      <c r="AL222" s="123">
        <f t="shared" si="435"/>
        <v>2312</v>
      </c>
      <c r="AM222" s="123">
        <f t="shared" si="435"/>
        <v>0</v>
      </c>
      <c r="AN222" s="123">
        <f t="shared" si="435"/>
        <v>0</v>
      </c>
      <c r="AO222" s="123">
        <f t="shared" si="435"/>
        <v>2748.0737199999999</v>
      </c>
      <c r="AP222" s="123">
        <f t="shared" si="435"/>
        <v>0</v>
      </c>
      <c r="AQ222" s="123">
        <f t="shared" si="435"/>
        <v>0</v>
      </c>
      <c r="AR222" s="378"/>
    </row>
    <row r="223" spans="1:44" ht="16.5" customHeight="1">
      <c r="A223" s="330"/>
      <c r="B223" s="261" t="s">
        <v>357</v>
      </c>
      <c r="C223" s="327"/>
      <c r="D223" s="151" t="s">
        <v>43</v>
      </c>
      <c r="E223" s="216">
        <f t="shared" si="432"/>
        <v>1471.8757599999999</v>
      </c>
      <c r="F223" s="216">
        <f t="shared" si="433"/>
        <v>316.57277999999997</v>
      </c>
      <c r="G223" s="127">
        <f t="shared" si="434"/>
        <v>21.508118321073511</v>
      </c>
      <c r="H223" s="123"/>
      <c r="I223" s="123"/>
      <c r="J223" s="131"/>
      <c r="K223" s="123">
        <v>166.45051000000001</v>
      </c>
      <c r="L223" s="123">
        <v>166.45051000000001</v>
      </c>
      <c r="M223" s="131"/>
      <c r="N223" s="123">
        <f t="shared" ref="N223:N228" si="436">O223</f>
        <v>150.12226999999999</v>
      </c>
      <c r="O223" s="123">
        <v>150.12226999999999</v>
      </c>
      <c r="P223" s="131"/>
      <c r="Q223" s="123">
        <v>130</v>
      </c>
      <c r="R223" s="123"/>
      <c r="S223" s="131"/>
      <c r="T223" s="123">
        <v>130</v>
      </c>
      <c r="U223" s="123"/>
      <c r="V223" s="131"/>
      <c r="W223" s="123">
        <v>130</v>
      </c>
      <c r="X223" s="123"/>
      <c r="Y223" s="131"/>
      <c r="Z223" s="123">
        <v>130</v>
      </c>
      <c r="AA223" s="123"/>
      <c r="AB223" s="131"/>
      <c r="AC223" s="123">
        <v>130</v>
      </c>
      <c r="AD223" s="123"/>
      <c r="AE223" s="131"/>
      <c r="AF223" s="123">
        <v>130</v>
      </c>
      <c r="AG223" s="123"/>
      <c r="AH223" s="131"/>
      <c r="AI223" s="123">
        <v>130</v>
      </c>
      <c r="AJ223" s="123"/>
      <c r="AK223" s="131"/>
      <c r="AL223" s="123">
        <v>130</v>
      </c>
      <c r="AM223" s="123"/>
      <c r="AN223" s="131"/>
      <c r="AO223" s="123">
        <f>135.42525-20.12227</f>
        <v>115.30298000000001</v>
      </c>
      <c r="AP223" s="123"/>
      <c r="AQ223" s="131"/>
      <c r="AR223" s="378"/>
    </row>
    <row r="224" spans="1:44" ht="16.5" customHeight="1">
      <c r="A224" s="330"/>
      <c r="B224" s="261" t="s">
        <v>358</v>
      </c>
      <c r="C224" s="327"/>
      <c r="D224" s="151" t="s">
        <v>43</v>
      </c>
      <c r="E224" s="216">
        <f t="shared" si="432"/>
        <v>610.28931999999998</v>
      </c>
      <c r="F224" s="216">
        <f t="shared" si="433"/>
        <v>48.817729999999997</v>
      </c>
      <c r="G224" s="127">
        <f t="shared" si="434"/>
        <v>7.9991126176024174</v>
      </c>
      <c r="H224" s="123"/>
      <c r="I224" s="123"/>
      <c r="J224" s="131"/>
      <c r="K224" s="123">
        <v>23.96236</v>
      </c>
      <c r="L224" s="123">
        <v>23.96236</v>
      </c>
      <c r="M224" s="131"/>
      <c r="N224" s="123">
        <f t="shared" si="436"/>
        <v>24.855370000000001</v>
      </c>
      <c r="O224" s="123">
        <v>24.855370000000001</v>
      </c>
      <c r="P224" s="131">
        <f>O224/N224</f>
        <v>1</v>
      </c>
      <c r="Q224" s="123">
        <v>55</v>
      </c>
      <c r="R224" s="123"/>
      <c r="S224" s="131"/>
      <c r="T224" s="123">
        <v>55</v>
      </c>
      <c r="U224" s="123"/>
      <c r="V224" s="131"/>
      <c r="W224" s="123">
        <v>55</v>
      </c>
      <c r="X224" s="123"/>
      <c r="Y224" s="131"/>
      <c r="Z224" s="123">
        <v>55</v>
      </c>
      <c r="AA224" s="123"/>
      <c r="AB224" s="131"/>
      <c r="AC224" s="123">
        <v>55</v>
      </c>
      <c r="AD224" s="123"/>
      <c r="AE224" s="131"/>
      <c r="AF224" s="123">
        <v>55</v>
      </c>
      <c r="AG224" s="123"/>
      <c r="AH224" s="131"/>
      <c r="AI224" s="123">
        <v>55</v>
      </c>
      <c r="AJ224" s="123"/>
      <c r="AK224" s="131"/>
      <c r="AL224" s="123">
        <v>55</v>
      </c>
      <c r="AM224" s="123"/>
      <c r="AN224" s="131"/>
      <c r="AO224" s="123">
        <f>91.32696+30.14463</f>
        <v>121.47158999999999</v>
      </c>
      <c r="AP224" s="123"/>
      <c r="AQ224" s="131"/>
      <c r="AR224" s="378"/>
    </row>
    <row r="225" spans="1:44" ht="16.5" customHeight="1">
      <c r="A225" s="330"/>
      <c r="B225" s="261" t="s">
        <v>359</v>
      </c>
      <c r="C225" s="327"/>
      <c r="D225" s="151" t="s">
        <v>43</v>
      </c>
      <c r="E225" s="216">
        <f t="shared" si="432"/>
        <v>14783.908200000002</v>
      </c>
      <c r="F225" s="216">
        <f t="shared" si="433"/>
        <v>2099.44092</v>
      </c>
      <c r="G225" s="127">
        <f t="shared" si="434"/>
        <v>14.20085197769288</v>
      </c>
      <c r="H225" s="123"/>
      <c r="I225" s="123"/>
      <c r="J225" s="131"/>
      <c r="K225" s="123">
        <v>1117.68148</v>
      </c>
      <c r="L225" s="123">
        <v>1117.68148</v>
      </c>
      <c r="M225" s="131"/>
      <c r="N225" s="123">
        <f t="shared" si="436"/>
        <v>981.75944000000004</v>
      </c>
      <c r="O225" s="123">
        <v>981.75944000000004</v>
      </c>
      <c r="P225" s="131">
        <f>O225/N225</f>
        <v>1</v>
      </c>
      <c r="Q225" s="123">
        <v>1334</v>
      </c>
      <c r="R225" s="123"/>
      <c r="S225" s="131"/>
      <c r="T225" s="123">
        <v>1334</v>
      </c>
      <c r="U225" s="123"/>
      <c r="V225" s="131"/>
      <c r="W225" s="123">
        <v>1334</v>
      </c>
      <c r="X225" s="123"/>
      <c r="Y225" s="131"/>
      <c r="Z225" s="123">
        <v>1334</v>
      </c>
      <c r="AA225" s="123"/>
      <c r="AB225" s="131"/>
      <c r="AC225" s="123">
        <v>1334</v>
      </c>
      <c r="AD225" s="123"/>
      <c r="AE225" s="131"/>
      <c r="AF225" s="123">
        <v>1334</v>
      </c>
      <c r="AG225" s="123"/>
      <c r="AH225" s="131"/>
      <c r="AI225" s="123">
        <v>1334</v>
      </c>
      <c r="AJ225" s="123"/>
      <c r="AK225" s="131"/>
      <c r="AL225" s="123">
        <v>1334</v>
      </c>
      <c r="AM225" s="123"/>
      <c r="AN225" s="131"/>
      <c r="AO225" s="123">
        <f>1660.22672+352.24056</f>
        <v>2012.4672799999998</v>
      </c>
      <c r="AP225" s="123"/>
      <c r="AQ225" s="131"/>
      <c r="AR225" s="378"/>
    </row>
    <row r="226" spans="1:44" ht="16.5" customHeight="1">
      <c r="A226" s="330"/>
      <c r="B226" s="261" t="s">
        <v>360</v>
      </c>
      <c r="C226" s="327"/>
      <c r="D226" s="151" t="s">
        <v>43</v>
      </c>
      <c r="E226" s="216">
        <f t="shared" si="432"/>
        <v>3119.3815199999999</v>
      </c>
      <c r="F226" s="216">
        <f t="shared" si="433"/>
        <v>673.79854999999998</v>
      </c>
      <c r="G226" s="127">
        <f t="shared" si="434"/>
        <v>21.600389233568325</v>
      </c>
      <c r="H226" s="123"/>
      <c r="I226" s="123"/>
      <c r="J226" s="131"/>
      <c r="K226" s="123">
        <v>371.37774000000002</v>
      </c>
      <c r="L226" s="123">
        <v>371.37774000000002</v>
      </c>
      <c r="M226" s="131"/>
      <c r="N226" s="123">
        <f t="shared" si="436"/>
        <v>302.42081000000002</v>
      </c>
      <c r="O226" s="123">
        <v>302.42081000000002</v>
      </c>
      <c r="P226" s="131">
        <f>O226/N226</f>
        <v>1</v>
      </c>
      <c r="Q226" s="123">
        <v>280</v>
      </c>
      <c r="R226" s="123"/>
      <c r="S226" s="131"/>
      <c r="T226" s="123">
        <v>280</v>
      </c>
      <c r="U226" s="123"/>
      <c r="V226" s="131"/>
      <c r="W226" s="123">
        <v>280</v>
      </c>
      <c r="X226" s="123"/>
      <c r="Y226" s="131"/>
      <c r="Z226" s="123">
        <v>280</v>
      </c>
      <c r="AA226" s="123"/>
      <c r="AB226" s="131"/>
      <c r="AC226" s="123">
        <v>280</v>
      </c>
      <c r="AD226" s="123"/>
      <c r="AE226" s="131"/>
      <c r="AF226" s="123">
        <v>280</v>
      </c>
      <c r="AG226" s="123"/>
      <c r="AH226" s="131"/>
      <c r="AI226" s="123">
        <v>280</v>
      </c>
      <c r="AJ226" s="123"/>
      <c r="AK226" s="131"/>
      <c r="AL226" s="123">
        <v>280</v>
      </c>
      <c r="AM226" s="123"/>
      <c r="AN226" s="131"/>
      <c r="AO226" s="123">
        <f>228.00378-22.42081</f>
        <v>205.58297000000002</v>
      </c>
      <c r="AP226" s="123"/>
      <c r="AQ226" s="131"/>
      <c r="AR226" s="378"/>
    </row>
    <row r="227" spans="1:44" ht="16.5" customHeight="1">
      <c r="A227" s="330"/>
      <c r="B227" s="261" t="s">
        <v>361</v>
      </c>
      <c r="C227" s="327"/>
      <c r="D227" s="151" t="s">
        <v>43</v>
      </c>
      <c r="E227" s="216">
        <f t="shared" si="432"/>
        <v>2771.7639800000002</v>
      </c>
      <c r="F227" s="216">
        <f t="shared" si="433"/>
        <v>654.73918000000003</v>
      </c>
      <c r="G227" s="127">
        <f t="shared" si="434"/>
        <v>23.621750795679219</v>
      </c>
      <c r="H227" s="123"/>
      <c r="I227" s="123"/>
      <c r="J227" s="131"/>
      <c r="K227" s="123">
        <v>338.76859999999999</v>
      </c>
      <c r="L227" s="123">
        <v>338.76859999999999</v>
      </c>
      <c r="M227" s="131"/>
      <c r="N227" s="123">
        <f t="shared" si="436"/>
        <v>315.97057999999998</v>
      </c>
      <c r="O227" s="123">
        <v>315.97057999999998</v>
      </c>
      <c r="P227" s="131">
        <f>O227/N227</f>
        <v>1</v>
      </c>
      <c r="Q227" s="123">
        <v>248</v>
      </c>
      <c r="R227" s="123"/>
      <c r="S227" s="131"/>
      <c r="T227" s="123">
        <v>248</v>
      </c>
      <c r="U227" s="123"/>
      <c r="V227" s="131"/>
      <c r="W227" s="123">
        <v>248</v>
      </c>
      <c r="X227" s="123"/>
      <c r="Y227" s="131"/>
      <c r="Z227" s="123">
        <v>248</v>
      </c>
      <c r="AA227" s="123"/>
      <c r="AB227" s="131"/>
      <c r="AC227" s="123">
        <v>248</v>
      </c>
      <c r="AD227" s="123"/>
      <c r="AE227" s="131"/>
      <c r="AF227" s="123">
        <v>248</v>
      </c>
      <c r="AG227" s="123"/>
      <c r="AH227" s="131"/>
      <c r="AI227" s="123">
        <v>248</v>
      </c>
      <c r="AJ227" s="123"/>
      <c r="AK227" s="131"/>
      <c r="AL227" s="123">
        <v>248</v>
      </c>
      <c r="AM227" s="123"/>
      <c r="AN227" s="131"/>
      <c r="AO227" s="123">
        <f>200.99538-67.97058</f>
        <v>133.02480000000003</v>
      </c>
      <c r="AP227" s="123"/>
      <c r="AQ227" s="131"/>
      <c r="AR227" s="378"/>
    </row>
    <row r="228" spans="1:44" ht="16.5" customHeight="1">
      <c r="A228" s="331"/>
      <c r="B228" s="261" t="s">
        <v>362</v>
      </c>
      <c r="C228" s="328"/>
      <c r="D228" s="151" t="s">
        <v>43</v>
      </c>
      <c r="E228" s="216">
        <f t="shared" si="432"/>
        <v>2957.4661299999998</v>
      </c>
      <c r="F228" s="216">
        <f t="shared" si="433"/>
        <v>677.24203</v>
      </c>
      <c r="G228" s="127">
        <f t="shared" si="434"/>
        <v>22.899401049100096</v>
      </c>
      <c r="H228" s="123"/>
      <c r="I228" s="123"/>
      <c r="J228" s="131"/>
      <c r="K228" s="123">
        <v>366.53755000000001</v>
      </c>
      <c r="L228" s="123">
        <v>366.53755000000001</v>
      </c>
      <c r="M228" s="131"/>
      <c r="N228" s="123">
        <f t="shared" si="436"/>
        <v>310.70447999999999</v>
      </c>
      <c r="O228" s="123">
        <v>310.70447999999999</v>
      </c>
      <c r="P228" s="131">
        <f>O228/N228</f>
        <v>1</v>
      </c>
      <c r="Q228" s="123">
        <v>265</v>
      </c>
      <c r="R228" s="123"/>
      <c r="S228" s="131"/>
      <c r="T228" s="123">
        <v>265</v>
      </c>
      <c r="U228" s="123"/>
      <c r="V228" s="131"/>
      <c r="W228" s="123">
        <v>265</v>
      </c>
      <c r="X228" s="123"/>
      <c r="Y228" s="131"/>
      <c r="Z228" s="123">
        <v>265</v>
      </c>
      <c r="AA228" s="123"/>
      <c r="AB228" s="131"/>
      <c r="AC228" s="123">
        <v>265</v>
      </c>
      <c r="AD228" s="123"/>
      <c r="AE228" s="131"/>
      <c r="AF228" s="123">
        <v>265</v>
      </c>
      <c r="AG228" s="123"/>
      <c r="AH228" s="131"/>
      <c r="AI228" s="123">
        <v>265</v>
      </c>
      <c r="AJ228" s="123"/>
      <c r="AK228" s="131"/>
      <c r="AL228" s="123">
        <v>265</v>
      </c>
      <c r="AM228" s="123"/>
      <c r="AN228" s="131"/>
      <c r="AO228" s="123">
        <v>160.22409999999999</v>
      </c>
      <c r="AP228" s="123"/>
      <c r="AQ228" s="131"/>
      <c r="AR228" s="379"/>
    </row>
    <row r="229" spans="1:44" ht="20.25" customHeight="1">
      <c r="A229" s="314"/>
      <c r="B229" s="315" t="s">
        <v>344</v>
      </c>
      <c r="C229" s="316"/>
      <c r="D229" s="132" t="s">
        <v>41</v>
      </c>
      <c r="E229" s="215">
        <f>SUM(E230:E232)</f>
        <v>314488.93708999996</v>
      </c>
      <c r="F229" s="215">
        <f>SUM(F230:F232)</f>
        <v>138214.89432000002</v>
      </c>
      <c r="G229" s="130" t="e">
        <v>#DIV/0!</v>
      </c>
      <c r="H229" s="127">
        <f>SUM(H230:H232)</f>
        <v>38929.160000000003</v>
      </c>
      <c r="I229" s="127">
        <f t="shared" ref="I229" si="437">SUM(I230:I232)</f>
        <v>38929.160000000003</v>
      </c>
      <c r="J229" s="127">
        <f t="shared" ref="J229" si="438">SUM(J230:J232)</f>
        <v>0</v>
      </c>
      <c r="K229" s="127">
        <f t="shared" ref="K229" si="439">SUM(K230:K232)</f>
        <v>93064.908870000014</v>
      </c>
      <c r="L229" s="127">
        <f t="shared" ref="L229" si="440">SUM(L230:L232)</f>
        <v>93064.908870000014</v>
      </c>
      <c r="M229" s="127">
        <f t="shared" ref="M229" si="441">SUM(M230:M232)</f>
        <v>0</v>
      </c>
      <c r="N229" s="127">
        <f t="shared" ref="N229" si="442">SUM(N230:N232)</f>
        <v>6220.9789499999997</v>
      </c>
      <c r="O229" s="127">
        <f t="shared" ref="O229" si="443">SUM(O230:O232)</f>
        <v>6220.8254500000003</v>
      </c>
      <c r="P229" s="127">
        <f t="shared" ref="P229" si="444">SUM(P230:P232)</f>
        <v>5</v>
      </c>
      <c r="Q229" s="127">
        <f t="shared" ref="Q229" si="445">SUM(Q230:Q232)</f>
        <v>69128.257370000007</v>
      </c>
      <c r="R229" s="127">
        <f t="shared" ref="R229" si="446">SUM(R230:R232)</f>
        <v>0</v>
      </c>
      <c r="S229" s="127">
        <f t="shared" ref="S229" si="447">SUM(S230:S232)</f>
        <v>0</v>
      </c>
      <c r="T229" s="127">
        <f t="shared" ref="T229" si="448">SUM(T230:T232)</f>
        <v>6632.1377000000002</v>
      </c>
      <c r="U229" s="127">
        <f t="shared" ref="U229" si="449">SUM(U230:U232)</f>
        <v>0</v>
      </c>
      <c r="V229" s="127">
        <f t="shared" ref="V229" si="450">SUM(V230:V232)</f>
        <v>0</v>
      </c>
      <c r="W229" s="127">
        <f t="shared" ref="W229" si="451">SUM(W230:W232)</f>
        <v>2312</v>
      </c>
      <c r="X229" s="127">
        <f t="shared" ref="X229" si="452">SUM(X230:X232)</f>
        <v>0</v>
      </c>
      <c r="Y229" s="127">
        <f t="shared" ref="Y229" si="453">SUM(Y230:Y232)</f>
        <v>0</v>
      </c>
      <c r="Z229" s="127">
        <f t="shared" ref="Z229" si="454">SUM(Z230:Z232)</f>
        <v>3897.9892600000003</v>
      </c>
      <c r="AA229" s="127">
        <f t="shared" ref="AA229" si="455">SUM(AA230:AA232)</f>
        <v>0</v>
      </c>
      <c r="AB229" s="127">
        <f t="shared" ref="AB229" si="456">SUM(AB230:AB232)</f>
        <v>0</v>
      </c>
      <c r="AC229" s="127">
        <f t="shared" ref="AC229" si="457">SUM(AC230:AC232)</f>
        <v>2312</v>
      </c>
      <c r="AD229" s="127">
        <f t="shared" ref="AD229" si="458">SUM(AD230:AD232)</f>
        <v>0</v>
      </c>
      <c r="AE229" s="127">
        <f t="shared" ref="AE229" si="459">SUM(AE230:AE232)</f>
        <v>0</v>
      </c>
      <c r="AF229" s="127">
        <f t="shared" ref="AF229" si="460">SUM(AF230:AF232)</f>
        <v>70342.251599999989</v>
      </c>
      <c r="AG229" s="127">
        <f t="shared" ref="AG229" si="461">SUM(AG230:AG232)</f>
        <v>0</v>
      </c>
      <c r="AH229" s="127">
        <f t="shared" ref="AH229" si="462">SUM(AH230:AH232)</f>
        <v>0</v>
      </c>
      <c r="AI229" s="127">
        <f t="shared" ref="AI229" si="463">SUM(AI230:AI232)</f>
        <v>2312</v>
      </c>
      <c r="AJ229" s="127">
        <f t="shared" ref="AJ229" si="464">SUM(AJ230:AJ232)</f>
        <v>0</v>
      </c>
      <c r="AK229" s="127">
        <f t="shared" ref="AK229" si="465">SUM(AK230:AK232)</f>
        <v>0</v>
      </c>
      <c r="AL229" s="127">
        <f t="shared" ref="AL229" si="466">SUM(AL230:AL232)</f>
        <v>11755.43</v>
      </c>
      <c r="AM229" s="127">
        <f t="shared" ref="AM229" si="467">SUM(AM230:AM232)</f>
        <v>0</v>
      </c>
      <c r="AN229" s="127">
        <f t="shared" ref="AN229" si="468">SUM(AN230:AN232)</f>
        <v>0</v>
      </c>
      <c r="AO229" s="127">
        <f t="shared" ref="AO229" si="469">SUM(AO230:AO232)</f>
        <v>7581.823339999999</v>
      </c>
      <c r="AP229" s="127">
        <f t="shared" ref="AP229" si="470">SUM(AP230:AP232)</f>
        <v>0</v>
      </c>
      <c r="AQ229" s="127">
        <f t="shared" ref="AQ229" si="471">SUM(AQ230:AQ232)</f>
        <v>0</v>
      </c>
      <c r="AR229" s="321"/>
    </row>
    <row r="230" spans="1:44" ht="35.25" customHeight="1">
      <c r="A230" s="314"/>
      <c r="B230" s="317"/>
      <c r="C230" s="318"/>
      <c r="D230" s="150" t="s">
        <v>37</v>
      </c>
      <c r="E230" s="216">
        <f t="shared" ref="E230:F232" si="472">H230+K230+N230+Q230+T230+W230+Z230+AC230+AF230+AI230+AL230+AO230</f>
        <v>3622</v>
      </c>
      <c r="F230" s="216">
        <f t="shared" si="472"/>
        <v>0</v>
      </c>
      <c r="G230" s="131" t="e">
        <v>#DIV/0!</v>
      </c>
      <c r="H230" s="123">
        <f>H206+H198+H178+H138</f>
        <v>0</v>
      </c>
      <c r="I230" s="123">
        <f t="shared" ref="I230:AQ230" si="473">I206+I198+I178+I138</f>
        <v>0</v>
      </c>
      <c r="J230" s="123">
        <f t="shared" si="473"/>
        <v>0</v>
      </c>
      <c r="K230" s="123">
        <f t="shared" si="473"/>
        <v>0</v>
      </c>
      <c r="L230" s="123">
        <f t="shared" si="473"/>
        <v>0</v>
      </c>
      <c r="M230" s="123">
        <f t="shared" si="473"/>
        <v>0</v>
      </c>
      <c r="N230" s="123">
        <f t="shared" si="473"/>
        <v>0</v>
      </c>
      <c r="O230" s="123">
        <f t="shared" si="473"/>
        <v>0</v>
      </c>
      <c r="P230" s="123">
        <f t="shared" si="473"/>
        <v>0</v>
      </c>
      <c r="Q230" s="123">
        <f t="shared" si="473"/>
        <v>0</v>
      </c>
      <c r="R230" s="123">
        <f t="shared" si="473"/>
        <v>0</v>
      </c>
      <c r="S230" s="123">
        <f t="shared" si="473"/>
        <v>0</v>
      </c>
      <c r="T230" s="123">
        <f t="shared" si="473"/>
        <v>0</v>
      </c>
      <c r="U230" s="123">
        <f t="shared" si="473"/>
        <v>0</v>
      </c>
      <c r="V230" s="123">
        <f t="shared" si="473"/>
        <v>0</v>
      </c>
      <c r="W230" s="123">
        <f t="shared" si="473"/>
        <v>0</v>
      </c>
      <c r="X230" s="123">
        <f t="shared" si="473"/>
        <v>0</v>
      </c>
      <c r="Y230" s="123">
        <f t="shared" si="473"/>
        <v>0</v>
      </c>
      <c r="Z230" s="123">
        <f t="shared" si="473"/>
        <v>0</v>
      </c>
      <c r="AA230" s="123">
        <f t="shared" si="473"/>
        <v>0</v>
      </c>
      <c r="AB230" s="123">
        <f t="shared" si="473"/>
        <v>0</v>
      </c>
      <c r="AC230" s="123">
        <f t="shared" si="473"/>
        <v>0</v>
      </c>
      <c r="AD230" s="123">
        <f t="shared" si="473"/>
        <v>0</v>
      </c>
      <c r="AE230" s="123">
        <f t="shared" si="473"/>
        <v>0</v>
      </c>
      <c r="AF230" s="123">
        <f t="shared" si="473"/>
        <v>3622</v>
      </c>
      <c r="AG230" s="123">
        <f t="shared" si="473"/>
        <v>0</v>
      </c>
      <c r="AH230" s="123">
        <f t="shared" si="473"/>
        <v>0</v>
      </c>
      <c r="AI230" s="123">
        <f t="shared" si="473"/>
        <v>0</v>
      </c>
      <c r="AJ230" s="123">
        <f t="shared" si="473"/>
        <v>0</v>
      </c>
      <c r="AK230" s="123">
        <f t="shared" si="473"/>
        <v>0</v>
      </c>
      <c r="AL230" s="123">
        <f t="shared" si="473"/>
        <v>0</v>
      </c>
      <c r="AM230" s="123">
        <f t="shared" si="473"/>
        <v>0</v>
      </c>
      <c r="AN230" s="123">
        <f t="shared" si="473"/>
        <v>0</v>
      </c>
      <c r="AO230" s="123">
        <f t="shared" si="473"/>
        <v>0</v>
      </c>
      <c r="AP230" s="123">
        <f t="shared" si="473"/>
        <v>0</v>
      </c>
      <c r="AQ230" s="123">
        <f t="shared" si="473"/>
        <v>0</v>
      </c>
      <c r="AR230" s="322"/>
    </row>
    <row r="231" spans="1:44" ht="33" customHeight="1">
      <c r="A231" s="314"/>
      <c r="B231" s="317"/>
      <c r="C231" s="318"/>
      <c r="D231" s="150" t="s">
        <v>2</v>
      </c>
      <c r="E231" s="216">
        <f t="shared" si="472"/>
        <v>22782</v>
      </c>
      <c r="F231" s="216">
        <f t="shared" si="472"/>
        <v>0</v>
      </c>
      <c r="G231" s="131" t="e">
        <v>#DIV/0!</v>
      </c>
      <c r="H231" s="123">
        <f t="shared" ref="H231:AQ231" si="474">H207+H199+H179+H139</f>
        <v>0</v>
      </c>
      <c r="I231" s="123">
        <f t="shared" si="474"/>
        <v>0</v>
      </c>
      <c r="J231" s="123">
        <f t="shared" si="474"/>
        <v>0</v>
      </c>
      <c r="K231" s="123">
        <f t="shared" si="474"/>
        <v>0</v>
      </c>
      <c r="L231" s="123">
        <f t="shared" si="474"/>
        <v>0</v>
      </c>
      <c r="M231" s="123">
        <f t="shared" si="474"/>
        <v>0</v>
      </c>
      <c r="N231" s="123">
        <f t="shared" si="474"/>
        <v>0</v>
      </c>
      <c r="O231" s="123">
        <f t="shared" si="474"/>
        <v>0</v>
      </c>
      <c r="P231" s="123">
        <f t="shared" si="474"/>
        <v>0</v>
      </c>
      <c r="Q231" s="123">
        <f t="shared" si="474"/>
        <v>0</v>
      </c>
      <c r="R231" s="123">
        <f t="shared" si="474"/>
        <v>0</v>
      </c>
      <c r="S231" s="123">
        <f t="shared" si="474"/>
        <v>0</v>
      </c>
      <c r="T231" s="123">
        <f t="shared" si="474"/>
        <v>902.1</v>
      </c>
      <c r="U231" s="123">
        <f t="shared" si="474"/>
        <v>0</v>
      </c>
      <c r="V231" s="123">
        <f t="shared" si="474"/>
        <v>0</v>
      </c>
      <c r="W231" s="123">
        <f t="shared" si="474"/>
        <v>0</v>
      </c>
      <c r="X231" s="123">
        <f t="shared" si="474"/>
        <v>0</v>
      </c>
      <c r="Y231" s="123">
        <f t="shared" si="474"/>
        <v>0</v>
      </c>
      <c r="Z231" s="123">
        <f t="shared" si="474"/>
        <v>0</v>
      </c>
      <c r="AA231" s="123">
        <f t="shared" si="474"/>
        <v>0</v>
      </c>
      <c r="AB231" s="123">
        <f t="shared" si="474"/>
        <v>0</v>
      </c>
      <c r="AC231" s="123">
        <f t="shared" si="474"/>
        <v>0</v>
      </c>
      <c r="AD231" s="123">
        <f t="shared" si="474"/>
        <v>0</v>
      </c>
      <c r="AE231" s="123">
        <f t="shared" si="474"/>
        <v>0</v>
      </c>
      <c r="AF231" s="123">
        <f t="shared" si="474"/>
        <v>21879.9</v>
      </c>
      <c r="AG231" s="123">
        <f t="shared" si="474"/>
        <v>0</v>
      </c>
      <c r="AH231" s="123">
        <f t="shared" si="474"/>
        <v>0</v>
      </c>
      <c r="AI231" s="123">
        <f t="shared" si="474"/>
        <v>0</v>
      </c>
      <c r="AJ231" s="123">
        <f t="shared" si="474"/>
        <v>0</v>
      </c>
      <c r="AK231" s="123">
        <f t="shared" si="474"/>
        <v>0</v>
      </c>
      <c r="AL231" s="123">
        <f t="shared" si="474"/>
        <v>0</v>
      </c>
      <c r="AM231" s="123">
        <f t="shared" si="474"/>
        <v>0</v>
      </c>
      <c r="AN231" s="123">
        <f t="shared" si="474"/>
        <v>0</v>
      </c>
      <c r="AO231" s="123">
        <f t="shared" si="474"/>
        <v>0</v>
      </c>
      <c r="AP231" s="123">
        <f t="shared" si="474"/>
        <v>0</v>
      </c>
      <c r="AQ231" s="123">
        <f t="shared" si="474"/>
        <v>0</v>
      </c>
      <c r="AR231" s="322"/>
    </row>
    <row r="232" spans="1:44" ht="19.7" customHeight="1">
      <c r="A232" s="314"/>
      <c r="B232" s="319"/>
      <c r="C232" s="320"/>
      <c r="D232" s="151" t="s">
        <v>43</v>
      </c>
      <c r="E232" s="216">
        <f t="shared" si="472"/>
        <v>288084.93708999996</v>
      </c>
      <c r="F232" s="216">
        <f t="shared" si="472"/>
        <v>138214.89432000002</v>
      </c>
      <c r="G232" s="131" t="e">
        <v>#DIV/0!</v>
      </c>
      <c r="H232" s="123">
        <f t="shared" ref="H232:AQ232" si="475">H208+H200+H180+H140</f>
        <v>38929.160000000003</v>
      </c>
      <c r="I232" s="123">
        <f t="shared" si="475"/>
        <v>38929.160000000003</v>
      </c>
      <c r="J232" s="123">
        <f t="shared" si="475"/>
        <v>0</v>
      </c>
      <c r="K232" s="123">
        <f t="shared" si="475"/>
        <v>93064.908870000014</v>
      </c>
      <c r="L232" s="123">
        <f t="shared" si="475"/>
        <v>93064.908870000014</v>
      </c>
      <c r="M232" s="123">
        <f t="shared" si="475"/>
        <v>0</v>
      </c>
      <c r="N232" s="123">
        <f t="shared" si="475"/>
        <v>6220.9789499999997</v>
      </c>
      <c r="O232" s="123">
        <f t="shared" si="475"/>
        <v>6220.8254500000003</v>
      </c>
      <c r="P232" s="123">
        <f t="shared" si="475"/>
        <v>5</v>
      </c>
      <c r="Q232" s="123">
        <f t="shared" si="475"/>
        <v>69128.257370000007</v>
      </c>
      <c r="R232" s="123">
        <f t="shared" si="475"/>
        <v>0</v>
      </c>
      <c r="S232" s="123">
        <f t="shared" si="475"/>
        <v>0</v>
      </c>
      <c r="T232" s="123">
        <f t="shared" si="475"/>
        <v>5730.0376999999999</v>
      </c>
      <c r="U232" s="123">
        <f t="shared" si="475"/>
        <v>0</v>
      </c>
      <c r="V232" s="123">
        <f t="shared" si="475"/>
        <v>0</v>
      </c>
      <c r="W232" s="123">
        <f t="shared" si="475"/>
        <v>2312</v>
      </c>
      <c r="X232" s="123">
        <f t="shared" si="475"/>
        <v>0</v>
      </c>
      <c r="Y232" s="123">
        <f t="shared" si="475"/>
        <v>0</v>
      </c>
      <c r="Z232" s="123">
        <f t="shared" si="475"/>
        <v>3897.9892600000003</v>
      </c>
      <c r="AA232" s="123">
        <f t="shared" si="475"/>
        <v>0</v>
      </c>
      <c r="AB232" s="123">
        <f t="shared" si="475"/>
        <v>0</v>
      </c>
      <c r="AC232" s="123">
        <f t="shared" si="475"/>
        <v>2312</v>
      </c>
      <c r="AD232" s="123">
        <f t="shared" si="475"/>
        <v>0</v>
      </c>
      <c r="AE232" s="123">
        <f t="shared" si="475"/>
        <v>0</v>
      </c>
      <c r="AF232" s="123">
        <f t="shared" si="475"/>
        <v>44840.351599999995</v>
      </c>
      <c r="AG232" s="123">
        <f t="shared" si="475"/>
        <v>0</v>
      </c>
      <c r="AH232" s="123">
        <f t="shared" si="475"/>
        <v>0</v>
      </c>
      <c r="AI232" s="123">
        <f t="shared" si="475"/>
        <v>2312</v>
      </c>
      <c r="AJ232" s="123">
        <f t="shared" si="475"/>
        <v>0</v>
      </c>
      <c r="AK232" s="123">
        <f t="shared" si="475"/>
        <v>0</v>
      </c>
      <c r="AL232" s="123">
        <f t="shared" si="475"/>
        <v>11755.43</v>
      </c>
      <c r="AM232" s="123">
        <f t="shared" si="475"/>
        <v>0</v>
      </c>
      <c r="AN232" s="123">
        <f t="shared" si="475"/>
        <v>0</v>
      </c>
      <c r="AO232" s="123">
        <f t="shared" si="475"/>
        <v>7581.823339999999</v>
      </c>
      <c r="AP232" s="123">
        <f t="shared" si="475"/>
        <v>0</v>
      </c>
      <c r="AQ232" s="123">
        <f t="shared" si="475"/>
        <v>0</v>
      </c>
      <c r="AR232" s="322"/>
    </row>
    <row r="233" spans="1:44" ht="19.7" customHeight="1">
      <c r="A233" s="323" t="s">
        <v>368</v>
      </c>
      <c r="B233" s="324"/>
      <c r="C233" s="324"/>
      <c r="D233" s="324"/>
      <c r="E233" s="324"/>
      <c r="F233" s="324"/>
      <c r="G233" s="324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5"/>
    </row>
    <row r="234" spans="1:44" ht="18.75" customHeight="1">
      <c r="A234" s="305" t="s">
        <v>369</v>
      </c>
      <c r="B234" s="306" t="s">
        <v>371</v>
      </c>
      <c r="C234" s="306" t="s">
        <v>328</v>
      </c>
      <c r="D234" s="132" t="s">
        <v>41</v>
      </c>
      <c r="E234" s="215">
        <f>SUM(E235:E237)</f>
        <v>75706.899999999994</v>
      </c>
      <c r="F234" s="215">
        <f>SUM(F235:F237)</f>
        <v>22072.2477</v>
      </c>
      <c r="G234" s="127">
        <f>F234/E234*100</f>
        <v>29.154869239131443</v>
      </c>
      <c r="H234" s="127">
        <f t="shared" ref="H234:AQ234" si="476">SUM(H235:H237)</f>
        <v>0</v>
      </c>
      <c r="I234" s="127">
        <f t="shared" si="476"/>
        <v>0</v>
      </c>
      <c r="J234" s="127">
        <f t="shared" si="476"/>
        <v>0</v>
      </c>
      <c r="K234" s="127">
        <f t="shared" si="476"/>
        <v>6085.6988700000002</v>
      </c>
      <c r="L234" s="127">
        <f t="shared" si="476"/>
        <v>6085.6988700000002</v>
      </c>
      <c r="M234" s="127">
        <f t="shared" si="476"/>
        <v>0</v>
      </c>
      <c r="N234" s="127">
        <f t="shared" si="476"/>
        <v>15986.54883</v>
      </c>
      <c r="O234" s="127">
        <f t="shared" si="476"/>
        <v>15986.54883</v>
      </c>
      <c r="P234" s="127">
        <f t="shared" si="476"/>
        <v>3</v>
      </c>
      <c r="Q234" s="127">
        <f t="shared" si="476"/>
        <v>6846</v>
      </c>
      <c r="R234" s="127">
        <f t="shared" si="476"/>
        <v>0</v>
      </c>
      <c r="S234" s="127">
        <f t="shared" si="476"/>
        <v>0</v>
      </c>
      <c r="T234" s="127">
        <f t="shared" si="476"/>
        <v>6846</v>
      </c>
      <c r="U234" s="127">
        <f t="shared" si="476"/>
        <v>0</v>
      </c>
      <c r="V234" s="127">
        <f t="shared" si="476"/>
        <v>0</v>
      </c>
      <c r="W234" s="127">
        <f t="shared" si="476"/>
        <v>6846</v>
      </c>
      <c r="X234" s="127">
        <f t="shared" si="476"/>
        <v>0</v>
      </c>
      <c r="Y234" s="127">
        <f t="shared" si="476"/>
        <v>0</v>
      </c>
      <c r="Z234" s="127">
        <f t="shared" si="476"/>
        <v>6846</v>
      </c>
      <c r="AA234" s="127">
        <f t="shared" si="476"/>
        <v>0</v>
      </c>
      <c r="AB234" s="127">
        <f t="shared" si="476"/>
        <v>0</v>
      </c>
      <c r="AC234" s="127">
        <f t="shared" si="476"/>
        <v>6846</v>
      </c>
      <c r="AD234" s="127">
        <f t="shared" si="476"/>
        <v>0</v>
      </c>
      <c r="AE234" s="127">
        <f t="shared" si="476"/>
        <v>0</v>
      </c>
      <c r="AF234" s="127">
        <f t="shared" si="476"/>
        <v>6846</v>
      </c>
      <c r="AG234" s="127">
        <f t="shared" si="476"/>
        <v>0</v>
      </c>
      <c r="AH234" s="127">
        <f t="shared" si="476"/>
        <v>0</v>
      </c>
      <c r="AI234" s="127">
        <f t="shared" si="476"/>
        <v>6846</v>
      </c>
      <c r="AJ234" s="127">
        <f t="shared" si="476"/>
        <v>0</v>
      </c>
      <c r="AK234" s="127">
        <f t="shared" si="476"/>
        <v>0</v>
      </c>
      <c r="AL234" s="127">
        <f t="shared" si="476"/>
        <v>5712.6523000000007</v>
      </c>
      <c r="AM234" s="127">
        <f t="shared" si="476"/>
        <v>0</v>
      </c>
      <c r="AN234" s="127">
        <f t="shared" si="476"/>
        <v>0</v>
      </c>
      <c r="AO234" s="127">
        <f t="shared" si="476"/>
        <v>0</v>
      </c>
      <c r="AP234" s="127">
        <f t="shared" si="476"/>
        <v>0</v>
      </c>
      <c r="AQ234" s="127">
        <f t="shared" si="476"/>
        <v>0</v>
      </c>
      <c r="AR234" s="308"/>
    </row>
    <row r="235" spans="1:44" ht="31.5">
      <c r="A235" s="305"/>
      <c r="B235" s="306"/>
      <c r="C235" s="306"/>
      <c r="D235" s="150" t="s">
        <v>37</v>
      </c>
      <c r="E235" s="216">
        <f t="shared" ref="E235:E237" si="477">H235+K235+N235+Q235+T235+W235+Z235+AC235+AF235+AI235+AL235+AO235</f>
        <v>0</v>
      </c>
      <c r="F235" s="216">
        <f t="shared" ref="F235:F237" si="478">I235+L235+O235+R235+U235+X235+AA235+AD235+AG235+AJ235+AM235+AP235</f>
        <v>0</v>
      </c>
      <c r="G235" s="127" t="e">
        <f t="shared" ref="G235:G237" si="479">F235/E235*100</f>
        <v>#DIV/0!</v>
      </c>
      <c r="H235" s="123">
        <f t="shared" ref="H235:AQ235" si="480">H239+H243</f>
        <v>0</v>
      </c>
      <c r="I235" s="123">
        <f t="shared" si="480"/>
        <v>0</v>
      </c>
      <c r="J235" s="123">
        <f t="shared" si="480"/>
        <v>0</v>
      </c>
      <c r="K235" s="123">
        <f t="shared" si="480"/>
        <v>0</v>
      </c>
      <c r="L235" s="123">
        <f t="shared" si="480"/>
        <v>0</v>
      </c>
      <c r="M235" s="123">
        <f t="shared" si="480"/>
        <v>0</v>
      </c>
      <c r="N235" s="123">
        <f t="shared" si="480"/>
        <v>0</v>
      </c>
      <c r="O235" s="123">
        <f t="shared" si="480"/>
        <v>0</v>
      </c>
      <c r="P235" s="123">
        <f t="shared" si="480"/>
        <v>0</v>
      </c>
      <c r="Q235" s="123">
        <f t="shared" si="480"/>
        <v>0</v>
      </c>
      <c r="R235" s="123">
        <f t="shared" si="480"/>
        <v>0</v>
      </c>
      <c r="S235" s="123">
        <f t="shared" si="480"/>
        <v>0</v>
      </c>
      <c r="T235" s="123">
        <f t="shared" si="480"/>
        <v>0</v>
      </c>
      <c r="U235" s="123">
        <f t="shared" si="480"/>
        <v>0</v>
      </c>
      <c r="V235" s="123">
        <f t="shared" si="480"/>
        <v>0</v>
      </c>
      <c r="W235" s="123">
        <f t="shared" si="480"/>
        <v>0</v>
      </c>
      <c r="X235" s="123">
        <f t="shared" si="480"/>
        <v>0</v>
      </c>
      <c r="Y235" s="123">
        <f t="shared" si="480"/>
        <v>0</v>
      </c>
      <c r="Z235" s="123">
        <f t="shared" si="480"/>
        <v>0</v>
      </c>
      <c r="AA235" s="123">
        <f t="shared" si="480"/>
        <v>0</v>
      </c>
      <c r="AB235" s="123">
        <f t="shared" si="480"/>
        <v>0</v>
      </c>
      <c r="AC235" s="123">
        <f t="shared" si="480"/>
        <v>0</v>
      </c>
      <c r="AD235" s="123">
        <f t="shared" si="480"/>
        <v>0</v>
      </c>
      <c r="AE235" s="123">
        <f t="shared" si="480"/>
        <v>0</v>
      </c>
      <c r="AF235" s="123">
        <f t="shared" si="480"/>
        <v>0</v>
      </c>
      <c r="AG235" s="123">
        <f t="shared" si="480"/>
        <v>0</v>
      </c>
      <c r="AH235" s="123">
        <f t="shared" si="480"/>
        <v>0</v>
      </c>
      <c r="AI235" s="123">
        <f t="shared" si="480"/>
        <v>0</v>
      </c>
      <c r="AJ235" s="123">
        <f t="shared" si="480"/>
        <v>0</v>
      </c>
      <c r="AK235" s="123">
        <f t="shared" si="480"/>
        <v>0</v>
      </c>
      <c r="AL235" s="123">
        <f t="shared" si="480"/>
        <v>0</v>
      </c>
      <c r="AM235" s="123">
        <f t="shared" si="480"/>
        <v>0</v>
      </c>
      <c r="AN235" s="123">
        <f t="shared" si="480"/>
        <v>0</v>
      </c>
      <c r="AO235" s="123">
        <f t="shared" si="480"/>
        <v>0</v>
      </c>
      <c r="AP235" s="123">
        <f t="shared" si="480"/>
        <v>0</v>
      </c>
      <c r="AQ235" s="123">
        <f t="shared" si="480"/>
        <v>0</v>
      </c>
      <c r="AR235" s="309"/>
    </row>
    <row r="236" spans="1:44" ht="46.5" customHeight="1">
      <c r="A236" s="305"/>
      <c r="B236" s="306"/>
      <c r="C236" s="306"/>
      <c r="D236" s="150" t="s">
        <v>2</v>
      </c>
      <c r="E236" s="216">
        <f t="shared" si="477"/>
        <v>64060.7</v>
      </c>
      <c r="F236" s="216">
        <f t="shared" si="478"/>
        <v>18537.19167</v>
      </c>
      <c r="G236" s="127">
        <f t="shared" si="479"/>
        <v>28.936917127037326</v>
      </c>
      <c r="H236" s="123"/>
      <c r="I236" s="123">
        <f t="shared" ref="I236:AQ236" si="481">I240+I244</f>
        <v>0</v>
      </c>
      <c r="J236" s="123">
        <f t="shared" si="481"/>
        <v>0</v>
      </c>
      <c r="K236" s="123">
        <f t="shared" si="481"/>
        <v>6085.6988700000002</v>
      </c>
      <c r="L236" s="123">
        <f t="shared" si="481"/>
        <v>6085.6988700000002</v>
      </c>
      <c r="M236" s="123">
        <f t="shared" si="481"/>
        <v>0</v>
      </c>
      <c r="N236" s="123">
        <f t="shared" si="481"/>
        <v>12451.4928</v>
      </c>
      <c r="O236" s="123">
        <f t="shared" si="481"/>
        <v>12451.4928</v>
      </c>
      <c r="P236" s="123">
        <f t="shared" si="481"/>
        <v>2</v>
      </c>
      <c r="Q236" s="123">
        <f t="shared" si="481"/>
        <v>5788</v>
      </c>
      <c r="R236" s="123">
        <f t="shared" si="481"/>
        <v>0</v>
      </c>
      <c r="S236" s="123">
        <f t="shared" si="481"/>
        <v>0</v>
      </c>
      <c r="T236" s="123">
        <f t="shared" si="481"/>
        <v>5788</v>
      </c>
      <c r="U236" s="123">
        <f t="shared" si="481"/>
        <v>0</v>
      </c>
      <c r="V236" s="123">
        <f t="shared" si="481"/>
        <v>0</v>
      </c>
      <c r="W236" s="123">
        <f t="shared" si="481"/>
        <v>5788</v>
      </c>
      <c r="X236" s="123">
        <f t="shared" si="481"/>
        <v>0</v>
      </c>
      <c r="Y236" s="123">
        <f t="shared" si="481"/>
        <v>0</v>
      </c>
      <c r="Z236" s="123">
        <f t="shared" si="481"/>
        <v>5788</v>
      </c>
      <c r="AA236" s="123">
        <f t="shared" si="481"/>
        <v>0</v>
      </c>
      <c r="AB236" s="123">
        <f t="shared" si="481"/>
        <v>0</v>
      </c>
      <c r="AC236" s="123">
        <f t="shared" si="481"/>
        <v>5788</v>
      </c>
      <c r="AD236" s="123">
        <f t="shared" si="481"/>
        <v>0</v>
      </c>
      <c r="AE236" s="123">
        <f t="shared" si="481"/>
        <v>0</v>
      </c>
      <c r="AF236" s="123">
        <f t="shared" si="481"/>
        <v>5788</v>
      </c>
      <c r="AG236" s="123">
        <f t="shared" si="481"/>
        <v>0</v>
      </c>
      <c r="AH236" s="123">
        <f t="shared" si="481"/>
        <v>0</v>
      </c>
      <c r="AI236" s="123">
        <f t="shared" si="481"/>
        <v>5788</v>
      </c>
      <c r="AJ236" s="123">
        <f t="shared" si="481"/>
        <v>0</v>
      </c>
      <c r="AK236" s="123">
        <f t="shared" si="481"/>
        <v>0</v>
      </c>
      <c r="AL236" s="123">
        <f t="shared" si="481"/>
        <v>5007.5083300000006</v>
      </c>
      <c r="AM236" s="123">
        <f t="shared" si="481"/>
        <v>0</v>
      </c>
      <c r="AN236" s="123">
        <f t="shared" si="481"/>
        <v>0</v>
      </c>
      <c r="AO236" s="123">
        <f t="shared" si="481"/>
        <v>0</v>
      </c>
      <c r="AP236" s="123">
        <f t="shared" si="481"/>
        <v>0</v>
      </c>
      <c r="AQ236" s="123">
        <f t="shared" si="481"/>
        <v>0</v>
      </c>
      <c r="AR236" s="309"/>
    </row>
    <row r="237" spans="1:44" ht="27.2" customHeight="1">
      <c r="A237" s="305"/>
      <c r="B237" s="306"/>
      <c r="C237" s="306"/>
      <c r="D237" s="151" t="s">
        <v>43</v>
      </c>
      <c r="E237" s="216">
        <f t="shared" si="477"/>
        <v>11646.2</v>
      </c>
      <c r="F237" s="216">
        <f t="shared" si="478"/>
        <v>3535.0560300000002</v>
      </c>
      <c r="G237" s="127">
        <f t="shared" si="479"/>
        <v>30.353729370953612</v>
      </c>
      <c r="H237" s="123"/>
      <c r="I237" s="123">
        <f t="shared" ref="I237:AQ237" si="482">I241+I245</f>
        <v>0</v>
      </c>
      <c r="J237" s="123">
        <f t="shared" si="482"/>
        <v>0</v>
      </c>
      <c r="K237" s="123">
        <f t="shared" si="482"/>
        <v>0</v>
      </c>
      <c r="L237" s="123">
        <f t="shared" si="482"/>
        <v>0</v>
      </c>
      <c r="M237" s="123">
        <f t="shared" si="482"/>
        <v>0</v>
      </c>
      <c r="N237" s="123">
        <f t="shared" si="482"/>
        <v>3535.0560300000002</v>
      </c>
      <c r="O237" s="123">
        <f t="shared" si="482"/>
        <v>3535.0560300000002</v>
      </c>
      <c r="P237" s="123">
        <f t="shared" si="482"/>
        <v>1</v>
      </c>
      <c r="Q237" s="123">
        <f t="shared" si="482"/>
        <v>1058</v>
      </c>
      <c r="R237" s="123">
        <f t="shared" si="482"/>
        <v>0</v>
      </c>
      <c r="S237" s="123">
        <f t="shared" si="482"/>
        <v>0</v>
      </c>
      <c r="T237" s="123">
        <f t="shared" si="482"/>
        <v>1058</v>
      </c>
      <c r="U237" s="123">
        <f t="shared" si="482"/>
        <v>0</v>
      </c>
      <c r="V237" s="123">
        <f t="shared" si="482"/>
        <v>0</v>
      </c>
      <c r="W237" s="123">
        <f t="shared" si="482"/>
        <v>1058</v>
      </c>
      <c r="X237" s="123">
        <f t="shared" si="482"/>
        <v>0</v>
      </c>
      <c r="Y237" s="123">
        <f t="shared" si="482"/>
        <v>0</v>
      </c>
      <c r="Z237" s="123">
        <f t="shared" si="482"/>
        <v>1058</v>
      </c>
      <c r="AA237" s="123">
        <f t="shared" si="482"/>
        <v>0</v>
      </c>
      <c r="AB237" s="123">
        <f t="shared" si="482"/>
        <v>0</v>
      </c>
      <c r="AC237" s="123">
        <f t="shared" si="482"/>
        <v>1058</v>
      </c>
      <c r="AD237" s="123">
        <f t="shared" si="482"/>
        <v>0</v>
      </c>
      <c r="AE237" s="123">
        <f t="shared" si="482"/>
        <v>0</v>
      </c>
      <c r="AF237" s="123">
        <f t="shared" si="482"/>
        <v>1058</v>
      </c>
      <c r="AG237" s="123">
        <f t="shared" si="482"/>
        <v>0</v>
      </c>
      <c r="AH237" s="123">
        <f t="shared" si="482"/>
        <v>0</v>
      </c>
      <c r="AI237" s="123">
        <f t="shared" si="482"/>
        <v>1058</v>
      </c>
      <c r="AJ237" s="123">
        <f t="shared" si="482"/>
        <v>0</v>
      </c>
      <c r="AK237" s="123">
        <f t="shared" si="482"/>
        <v>0</v>
      </c>
      <c r="AL237" s="123">
        <f t="shared" si="482"/>
        <v>705.14397000000008</v>
      </c>
      <c r="AM237" s="123">
        <f t="shared" si="482"/>
        <v>0</v>
      </c>
      <c r="AN237" s="123">
        <f t="shared" si="482"/>
        <v>0</v>
      </c>
      <c r="AO237" s="123">
        <f t="shared" si="482"/>
        <v>0</v>
      </c>
      <c r="AP237" s="123">
        <f t="shared" si="482"/>
        <v>0</v>
      </c>
      <c r="AQ237" s="123">
        <f t="shared" si="482"/>
        <v>0</v>
      </c>
      <c r="AR237" s="309"/>
    </row>
    <row r="238" spans="1:44" ht="18.75" customHeight="1">
      <c r="A238" s="305" t="s">
        <v>99</v>
      </c>
      <c r="B238" s="306" t="s">
        <v>372</v>
      </c>
      <c r="C238" s="306" t="s">
        <v>328</v>
      </c>
      <c r="D238" s="132" t="s">
        <v>41</v>
      </c>
      <c r="E238" s="215">
        <f>SUM(E239:E241)</f>
        <v>46591.4</v>
      </c>
      <c r="F238" s="215">
        <f>SUM(F239:F241)</f>
        <v>13234.607609999999</v>
      </c>
      <c r="G238" s="127">
        <f>F238/E238*100</f>
        <v>28.405687766411823</v>
      </c>
      <c r="H238" s="127">
        <f>SUM(H239:H241)</f>
        <v>0</v>
      </c>
      <c r="I238" s="127">
        <f t="shared" ref="I238:AQ238" si="483">SUM(I239:I241)</f>
        <v>0</v>
      </c>
      <c r="J238" s="127">
        <f t="shared" si="483"/>
        <v>0</v>
      </c>
      <c r="K238" s="127">
        <f t="shared" si="483"/>
        <v>6085.6988700000002</v>
      </c>
      <c r="L238" s="127">
        <f t="shared" si="483"/>
        <v>6085.6988700000002</v>
      </c>
      <c r="M238" s="127">
        <f t="shared" si="483"/>
        <v>0</v>
      </c>
      <c r="N238" s="127">
        <f t="shared" si="483"/>
        <v>7148.9087399999999</v>
      </c>
      <c r="O238" s="127">
        <f t="shared" si="483"/>
        <v>7148.9087399999999</v>
      </c>
      <c r="P238" s="127">
        <f t="shared" si="483"/>
        <v>1</v>
      </c>
      <c r="Q238" s="127">
        <f t="shared" si="483"/>
        <v>4200</v>
      </c>
      <c r="R238" s="127">
        <f t="shared" si="483"/>
        <v>0</v>
      </c>
      <c r="S238" s="127">
        <f t="shared" si="483"/>
        <v>0</v>
      </c>
      <c r="T238" s="127">
        <f t="shared" si="483"/>
        <v>4200</v>
      </c>
      <c r="U238" s="127">
        <f t="shared" si="483"/>
        <v>0</v>
      </c>
      <c r="V238" s="127">
        <f t="shared" si="483"/>
        <v>0</v>
      </c>
      <c r="W238" s="127">
        <f t="shared" si="483"/>
        <v>4200</v>
      </c>
      <c r="X238" s="127">
        <f t="shared" si="483"/>
        <v>0</v>
      </c>
      <c r="Y238" s="127">
        <f t="shared" si="483"/>
        <v>0</v>
      </c>
      <c r="Z238" s="127">
        <f t="shared" si="483"/>
        <v>4200</v>
      </c>
      <c r="AA238" s="127">
        <f t="shared" si="483"/>
        <v>0</v>
      </c>
      <c r="AB238" s="127">
        <f t="shared" si="483"/>
        <v>0</v>
      </c>
      <c r="AC238" s="127">
        <f t="shared" si="483"/>
        <v>4200</v>
      </c>
      <c r="AD238" s="127">
        <f t="shared" si="483"/>
        <v>0</v>
      </c>
      <c r="AE238" s="127">
        <f t="shared" si="483"/>
        <v>0</v>
      </c>
      <c r="AF238" s="127">
        <f t="shared" si="483"/>
        <v>4200</v>
      </c>
      <c r="AG238" s="127">
        <f t="shared" si="483"/>
        <v>0</v>
      </c>
      <c r="AH238" s="127">
        <f t="shared" si="483"/>
        <v>0</v>
      </c>
      <c r="AI238" s="127">
        <f t="shared" si="483"/>
        <v>4200</v>
      </c>
      <c r="AJ238" s="127">
        <f t="shared" si="483"/>
        <v>0</v>
      </c>
      <c r="AK238" s="127">
        <f t="shared" si="483"/>
        <v>0</v>
      </c>
      <c r="AL238" s="127">
        <f t="shared" si="483"/>
        <v>3956.7923900000001</v>
      </c>
      <c r="AM238" s="127">
        <f t="shared" si="483"/>
        <v>0</v>
      </c>
      <c r="AN238" s="127">
        <f t="shared" si="483"/>
        <v>0</v>
      </c>
      <c r="AO238" s="127">
        <f t="shared" si="483"/>
        <v>0</v>
      </c>
      <c r="AP238" s="127">
        <f t="shared" si="483"/>
        <v>0</v>
      </c>
      <c r="AQ238" s="127">
        <f t="shared" si="483"/>
        <v>0</v>
      </c>
      <c r="AR238" s="308"/>
    </row>
    <row r="239" spans="1:44" ht="31.5">
      <c r="A239" s="305"/>
      <c r="B239" s="306"/>
      <c r="C239" s="306"/>
      <c r="D239" s="150" t="s">
        <v>37</v>
      </c>
      <c r="E239" s="216">
        <f t="shared" ref="E239:E241" si="484">H239+K239+N239+Q239+T239+W239+Z239+AC239+AF239+AI239+AL239+AO239</f>
        <v>0</v>
      </c>
      <c r="F239" s="216">
        <f t="shared" ref="F239:F241" si="485">I239+L239+O239+R239+U239+X239+AA239+AD239+AG239+AJ239+AM239+AP239</f>
        <v>0</v>
      </c>
      <c r="G239" s="127" t="e">
        <f t="shared" ref="G239:G241" si="486">F239/E239*100</f>
        <v>#DIV/0!</v>
      </c>
      <c r="H239" s="123"/>
      <c r="I239" s="123"/>
      <c r="J239" s="131"/>
      <c r="K239" s="123"/>
      <c r="L239" s="123"/>
      <c r="M239" s="131"/>
      <c r="N239" s="123"/>
      <c r="O239" s="123"/>
      <c r="P239" s="131"/>
      <c r="Q239" s="123"/>
      <c r="R239" s="123"/>
      <c r="S239" s="131"/>
      <c r="T239" s="123"/>
      <c r="U239" s="123"/>
      <c r="V239" s="131"/>
      <c r="W239" s="123"/>
      <c r="X239" s="123"/>
      <c r="Y239" s="131"/>
      <c r="Z239" s="123"/>
      <c r="AA239" s="123"/>
      <c r="AB239" s="131"/>
      <c r="AC239" s="123"/>
      <c r="AD239" s="123"/>
      <c r="AE239" s="131"/>
      <c r="AF239" s="123"/>
      <c r="AG239" s="123"/>
      <c r="AH239" s="131"/>
      <c r="AI239" s="123"/>
      <c r="AJ239" s="123"/>
      <c r="AK239" s="123"/>
      <c r="AL239" s="123"/>
      <c r="AM239" s="123"/>
      <c r="AN239" s="131"/>
      <c r="AO239" s="123"/>
      <c r="AP239" s="123"/>
      <c r="AQ239" s="131"/>
      <c r="AR239" s="309"/>
    </row>
    <row r="240" spans="1:44" ht="46.5" customHeight="1">
      <c r="A240" s="305"/>
      <c r="B240" s="306"/>
      <c r="C240" s="306"/>
      <c r="D240" s="150" t="s">
        <v>2</v>
      </c>
      <c r="E240" s="263">
        <f t="shared" si="484"/>
        <v>46591.4</v>
      </c>
      <c r="F240" s="263">
        <f t="shared" si="485"/>
        <v>13234.607609999999</v>
      </c>
      <c r="G240" s="127">
        <f t="shared" si="486"/>
        <v>28.405687766411823</v>
      </c>
      <c r="H240" s="123"/>
      <c r="I240" s="123"/>
      <c r="J240" s="131"/>
      <c r="K240" s="123">
        <v>6085.6988700000002</v>
      </c>
      <c r="L240" s="123">
        <v>6085.6988700000002</v>
      </c>
      <c r="M240" s="131"/>
      <c r="N240" s="123">
        <f>O240</f>
        <v>7148.9087399999999</v>
      </c>
      <c r="O240" s="123">
        <v>7148.9087399999999</v>
      </c>
      <c r="P240" s="131">
        <f>O240/N240</f>
        <v>1</v>
      </c>
      <c r="Q240" s="123">
        <v>4200</v>
      </c>
      <c r="R240" s="123"/>
      <c r="S240" s="131"/>
      <c r="T240" s="123">
        <v>4200</v>
      </c>
      <c r="U240" s="123"/>
      <c r="V240" s="131"/>
      <c r="W240" s="123">
        <v>4200</v>
      </c>
      <c r="X240" s="123"/>
      <c r="Y240" s="131"/>
      <c r="Z240" s="123">
        <v>4200</v>
      </c>
      <c r="AA240" s="123"/>
      <c r="AB240" s="131"/>
      <c r="AC240" s="123">
        <v>4200</v>
      </c>
      <c r="AD240" s="123"/>
      <c r="AE240" s="131"/>
      <c r="AF240" s="123">
        <v>4200</v>
      </c>
      <c r="AG240" s="123"/>
      <c r="AH240" s="131"/>
      <c r="AI240" s="123">
        <v>4200</v>
      </c>
      <c r="AJ240" s="123"/>
      <c r="AK240" s="131"/>
      <c r="AL240" s="123">
        <f>4200-243.20761</f>
        <v>3956.7923900000001</v>
      </c>
      <c r="AM240" s="123"/>
      <c r="AN240" s="131"/>
      <c r="AO240" s="123"/>
      <c r="AP240" s="123"/>
      <c r="AQ240" s="131"/>
      <c r="AR240" s="309"/>
    </row>
    <row r="241" spans="1:44" ht="27.2" customHeight="1">
      <c r="A241" s="305"/>
      <c r="B241" s="306"/>
      <c r="C241" s="306"/>
      <c r="D241" s="151" t="s">
        <v>43</v>
      </c>
      <c r="E241" s="216">
        <f t="shared" si="484"/>
        <v>0</v>
      </c>
      <c r="F241" s="216">
        <f t="shared" si="485"/>
        <v>0</v>
      </c>
      <c r="G241" s="127" t="e">
        <f t="shared" si="486"/>
        <v>#DIV/0!</v>
      </c>
      <c r="H241" s="123"/>
      <c r="I241" s="123"/>
      <c r="J241" s="131"/>
      <c r="K241" s="123"/>
      <c r="L241" s="123"/>
      <c r="M241" s="131"/>
      <c r="N241" s="123"/>
      <c r="O241" s="123"/>
      <c r="P241" s="131"/>
      <c r="Q241" s="123"/>
      <c r="R241" s="123"/>
      <c r="S241" s="131"/>
      <c r="T241" s="123"/>
      <c r="U241" s="123"/>
      <c r="V241" s="131"/>
      <c r="W241" s="123"/>
      <c r="X241" s="123"/>
      <c r="Y241" s="131"/>
      <c r="Z241" s="123"/>
      <c r="AA241" s="123"/>
      <c r="AB241" s="131"/>
      <c r="AC241" s="123"/>
      <c r="AD241" s="123"/>
      <c r="AE241" s="131"/>
      <c r="AF241" s="123"/>
      <c r="AG241" s="123"/>
      <c r="AH241" s="131"/>
      <c r="AI241" s="123"/>
      <c r="AJ241" s="123"/>
      <c r="AK241" s="131"/>
      <c r="AL241" s="123"/>
      <c r="AM241" s="123"/>
      <c r="AN241" s="131"/>
      <c r="AO241" s="123"/>
      <c r="AP241" s="123"/>
      <c r="AQ241" s="131"/>
      <c r="AR241" s="309"/>
    </row>
    <row r="242" spans="1:44" s="136" customFormat="1" ht="22.15" customHeight="1">
      <c r="A242" s="305" t="s">
        <v>100</v>
      </c>
      <c r="B242" s="306" t="s">
        <v>373</v>
      </c>
      <c r="C242" s="307" t="s">
        <v>328</v>
      </c>
      <c r="D242" s="132" t="s">
        <v>41</v>
      </c>
      <c r="E242" s="215">
        <f>SUM(E243:E245)</f>
        <v>29115.500000000004</v>
      </c>
      <c r="F242" s="215">
        <f>SUM(F243:F245)</f>
        <v>8837.6400900000008</v>
      </c>
      <c r="G242" s="127">
        <f>F242/E242*100</f>
        <v>30.353729422472565</v>
      </c>
      <c r="H242" s="127">
        <f>SUM(H243:H245)</f>
        <v>0</v>
      </c>
      <c r="I242" s="127">
        <f t="shared" ref="I242:AQ242" si="487">SUM(I243:I245)</f>
        <v>0</v>
      </c>
      <c r="J242" s="127">
        <f t="shared" si="487"/>
        <v>0</v>
      </c>
      <c r="K242" s="127">
        <f t="shared" si="487"/>
        <v>0</v>
      </c>
      <c r="L242" s="127">
        <f t="shared" si="487"/>
        <v>0</v>
      </c>
      <c r="M242" s="127">
        <f t="shared" si="487"/>
        <v>0</v>
      </c>
      <c r="N242" s="127">
        <f t="shared" si="487"/>
        <v>8837.6400900000008</v>
      </c>
      <c r="O242" s="127">
        <f t="shared" si="487"/>
        <v>8837.6400900000008</v>
      </c>
      <c r="P242" s="127">
        <f t="shared" si="487"/>
        <v>2</v>
      </c>
      <c r="Q242" s="127">
        <f t="shared" si="487"/>
        <v>2646</v>
      </c>
      <c r="R242" s="127">
        <f t="shared" si="487"/>
        <v>0</v>
      </c>
      <c r="S242" s="127">
        <f t="shared" si="487"/>
        <v>0</v>
      </c>
      <c r="T242" s="127">
        <f t="shared" si="487"/>
        <v>2646</v>
      </c>
      <c r="U242" s="127">
        <f t="shared" si="487"/>
        <v>0</v>
      </c>
      <c r="V242" s="127">
        <f t="shared" si="487"/>
        <v>0</v>
      </c>
      <c r="W242" s="127">
        <f t="shared" si="487"/>
        <v>2646</v>
      </c>
      <c r="X242" s="127">
        <f t="shared" si="487"/>
        <v>0</v>
      </c>
      <c r="Y242" s="127">
        <f t="shared" si="487"/>
        <v>0</v>
      </c>
      <c r="Z242" s="127">
        <f t="shared" si="487"/>
        <v>2646</v>
      </c>
      <c r="AA242" s="127">
        <f t="shared" si="487"/>
        <v>0</v>
      </c>
      <c r="AB242" s="127">
        <f t="shared" si="487"/>
        <v>0</v>
      </c>
      <c r="AC242" s="127">
        <f t="shared" si="487"/>
        <v>2646</v>
      </c>
      <c r="AD242" s="127">
        <f t="shared" si="487"/>
        <v>0</v>
      </c>
      <c r="AE242" s="127">
        <f t="shared" si="487"/>
        <v>0</v>
      </c>
      <c r="AF242" s="127">
        <f t="shared" si="487"/>
        <v>2646</v>
      </c>
      <c r="AG242" s="127">
        <f t="shared" si="487"/>
        <v>0</v>
      </c>
      <c r="AH242" s="127">
        <f t="shared" si="487"/>
        <v>0</v>
      </c>
      <c r="AI242" s="127">
        <f t="shared" si="487"/>
        <v>2646</v>
      </c>
      <c r="AJ242" s="127">
        <f t="shared" si="487"/>
        <v>0</v>
      </c>
      <c r="AK242" s="127">
        <f t="shared" si="487"/>
        <v>0</v>
      </c>
      <c r="AL242" s="127">
        <f t="shared" si="487"/>
        <v>1755.8599100000001</v>
      </c>
      <c r="AM242" s="127">
        <f t="shared" si="487"/>
        <v>0</v>
      </c>
      <c r="AN242" s="127">
        <f t="shared" si="487"/>
        <v>0</v>
      </c>
      <c r="AO242" s="127">
        <f t="shared" si="487"/>
        <v>0</v>
      </c>
      <c r="AP242" s="127">
        <f t="shared" si="487"/>
        <v>0</v>
      </c>
      <c r="AQ242" s="127">
        <f t="shared" si="487"/>
        <v>0</v>
      </c>
      <c r="AR242" s="308"/>
    </row>
    <row r="243" spans="1:44" ht="31.5">
      <c r="A243" s="305"/>
      <c r="B243" s="306"/>
      <c r="C243" s="307"/>
      <c r="D243" s="150" t="s">
        <v>37</v>
      </c>
      <c r="E243" s="216">
        <f t="shared" ref="E243:E245" si="488">H243+K243+N243+Q243+T243+W243+Z243+AC243+AF243+AI243+AL243+AO243</f>
        <v>0</v>
      </c>
      <c r="F243" s="216">
        <f t="shared" ref="F243:F245" si="489">I243+L243+O243+R243+U243+X243+AA243+AD243+AG243+AJ243+AM243+AP243</f>
        <v>0</v>
      </c>
      <c r="G243" s="127" t="e">
        <f t="shared" ref="G243:G245" si="490">F243/E243*100</f>
        <v>#DIV/0!</v>
      </c>
      <c r="H243" s="123"/>
      <c r="I243" s="123"/>
      <c r="J243" s="131"/>
      <c r="K243" s="123"/>
      <c r="L243" s="123"/>
      <c r="M243" s="131"/>
      <c r="N243" s="123"/>
      <c r="O243" s="123"/>
      <c r="P243" s="131"/>
      <c r="Q243" s="123"/>
      <c r="R243" s="123"/>
      <c r="S243" s="131"/>
      <c r="T243" s="123"/>
      <c r="U243" s="123"/>
      <c r="V243" s="131"/>
      <c r="W243" s="123"/>
      <c r="X243" s="123"/>
      <c r="Y243" s="131"/>
      <c r="Z243" s="123"/>
      <c r="AA243" s="123"/>
      <c r="AB243" s="131"/>
      <c r="AC243" s="123"/>
      <c r="AD243" s="123"/>
      <c r="AE243" s="131"/>
      <c r="AF243" s="123"/>
      <c r="AG243" s="123"/>
      <c r="AH243" s="131"/>
      <c r="AI243" s="123"/>
      <c r="AJ243" s="123"/>
      <c r="AK243" s="123"/>
      <c r="AL243" s="123"/>
      <c r="AM243" s="123"/>
      <c r="AN243" s="131"/>
      <c r="AO243" s="123"/>
      <c r="AP243" s="123"/>
      <c r="AQ243" s="131"/>
      <c r="AR243" s="309"/>
    </row>
    <row r="244" spans="1:44" ht="31.15" customHeight="1">
      <c r="A244" s="305"/>
      <c r="B244" s="306"/>
      <c r="C244" s="307"/>
      <c r="D244" s="150" t="s">
        <v>2</v>
      </c>
      <c r="E244" s="216">
        <f t="shared" si="488"/>
        <v>17469.300000000003</v>
      </c>
      <c r="F244" s="216">
        <f t="shared" si="489"/>
        <v>5302.5840600000001</v>
      </c>
      <c r="G244" s="127">
        <f t="shared" si="490"/>
        <v>30.353729456818527</v>
      </c>
      <c r="H244" s="123"/>
      <c r="I244" s="123"/>
      <c r="J244" s="131"/>
      <c r="K244" s="123"/>
      <c r="L244" s="123"/>
      <c r="M244" s="131"/>
      <c r="N244" s="123">
        <f>O244</f>
        <v>5302.5840600000001</v>
      </c>
      <c r="O244" s="123">
        <v>5302.5840600000001</v>
      </c>
      <c r="P244" s="131">
        <f>O244/N244</f>
        <v>1</v>
      </c>
      <c r="Q244" s="123">
        <v>1588</v>
      </c>
      <c r="R244" s="123"/>
      <c r="S244" s="131"/>
      <c r="T244" s="123">
        <v>1588</v>
      </c>
      <c r="U244" s="123"/>
      <c r="V244" s="131"/>
      <c r="W244" s="123">
        <v>1588</v>
      </c>
      <c r="X244" s="123"/>
      <c r="Y244" s="131"/>
      <c r="Z244" s="123">
        <v>1588</v>
      </c>
      <c r="AA244" s="123"/>
      <c r="AB244" s="131"/>
      <c r="AC244" s="123">
        <v>1588</v>
      </c>
      <c r="AD244" s="123"/>
      <c r="AE244" s="131"/>
      <c r="AF244" s="123">
        <v>1588</v>
      </c>
      <c r="AG244" s="123"/>
      <c r="AH244" s="131"/>
      <c r="AI244" s="123">
        <v>1588</v>
      </c>
      <c r="AJ244" s="123"/>
      <c r="AK244" s="123"/>
      <c r="AL244" s="123">
        <f>1588-537.28406</f>
        <v>1050.71594</v>
      </c>
      <c r="AM244" s="123"/>
      <c r="AN244" s="131"/>
      <c r="AO244" s="123"/>
      <c r="AP244" s="123"/>
      <c r="AQ244" s="131"/>
      <c r="AR244" s="309"/>
    </row>
    <row r="245" spans="1:44" ht="28.5" customHeight="1">
      <c r="A245" s="305"/>
      <c r="B245" s="306"/>
      <c r="C245" s="307"/>
      <c r="D245" s="151" t="s">
        <v>43</v>
      </c>
      <c r="E245" s="216">
        <f t="shared" si="488"/>
        <v>11646.2</v>
      </c>
      <c r="F245" s="216">
        <f t="shared" si="489"/>
        <v>3535.0560300000002</v>
      </c>
      <c r="G245" s="127">
        <f t="shared" si="490"/>
        <v>30.353729370953612</v>
      </c>
      <c r="H245" s="123"/>
      <c r="I245" s="123"/>
      <c r="J245" s="131"/>
      <c r="K245" s="123"/>
      <c r="L245" s="123"/>
      <c r="M245" s="131"/>
      <c r="N245" s="123">
        <f>O245</f>
        <v>3535.0560300000002</v>
      </c>
      <c r="O245" s="123">
        <v>3535.0560300000002</v>
      </c>
      <c r="P245" s="131">
        <f>O245/N245</f>
        <v>1</v>
      </c>
      <c r="Q245" s="123">
        <v>1058</v>
      </c>
      <c r="R245" s="123"/>
      <c r="S245" s="131"/>
      <c r="T245" s="123">
        <v>1058</v>
      </c>
      <c r="U245" s="123"/>
      <c r="V245" s="131"/>
      <c r="W245" s="123">
        <v>1058</v>
      </c>
      <c r="X245" s="123"/>
      <c r="Y245" s="131"/>
      <c r="Z245" s="123">
        <v>1058</v>
      </c>
      <c r="AA245" s="123"/>
      <c r="AB245" s="131"/>
      <c r="AC245" s="123">
        <v>1058</v>
      </c>
      <c r="AD245" s="123"/>
      <c r="AE245" s="131"/>
      <c r="AF245" s="123">
        <v>1058</v>
      </c>
      <c r="AG245" s="123"/>
      <c r="AH245" s="131"/>
      <c r="AI245" s="123">
        <v>1058</v>
      </c>
      <c r="AJ245" s="123"/>
      <c r="AK245" s="131"/>
      <c r="AL245" s="123">
        <f>1058-352.85603</f>
        <v>705.14397000000008</v>
      </c>
      <c r="AM245" s="123"/>
      <c r="AN245" s="131"/>
      <c r="AO245" s="123"/>
      <c r="AP245" s="123"/>
      <c r="AQ245" s="131"/>
      <c r="AR245" s="309"/>
    </row>
    <row r="246" spans="1:44" ht="20.25" customHeight="1">
      <c r="A246" s="314"/>
      <c r="B246" s="315" t="s">
        <v>370</v>
      </c>
      <c r="C246" s="316"/>
      <c r="D246" s="132" t="s">
        <v>41</v>
      </c>
      <c r="E246" s="215">
        <f>SUM(E247:E249)</f>
        <v>75706.899999999994</v>
      </c>
      <c r="F246" s="215">
        <f>SUM(F247:F249)</f>
        <v>22072.2477</v>
      </c>
      <c r="G246" s="130" t="e">
        <v>#DIV/0!</v>
      </c>
      <c r="H246" s="127">
        <f>SUM(H247:H249)</f>
        <v>0</v>
      </c>
      <c r="I246" s="127">
        <f t="shared" ref="I246:AQ246" si="491">SUM(I247:I249)</f>
        <v>0</v>
      </c>
      <c r="J246" s="127">
        <f t="shared" si="491"/>
        <v>0</v>
      </c>
      <c r="K246" s="127">
        <f t="shared" si="491"/>
        <v>6085.6988700000002</v>
      </c>
      <c r="L246" s="127">
        <f t="shared" si="491"/>
        <v>6085.6988700000002</v>
      </c>
      <c r="M246" s="127">
        <f t="shared" si="491"/>
        <v>0</v>
      </c>
      <c r="N246" s="127">
        <f t="shared" si="491"/>
        <v>15986.54883</v>
      </c>
      <c r="O246" s="127">
        <f t="shared" si="491"/>
        <v>15986.54883</v>
      </c>
      <c r="P246" s="127">
        <f t="shared" si="491"/>
        <v>3</v>
      </c>
      <c r="Q246" s="127">
        <f t="shared" si="491"/>
        <v>6846</v>
      </c>
      <c r="R246" s="127">
        <f t="shared" si="491"/>
        <v>0</v>
      </c>
      <c r="S246" s="127">
        <f t="shared" si="491"/>
        <v>0</v>
      </c>
      <c r="T246" s="127">
        <f t="shared" si="491"/>
        <v>6846</v>
      </c>
      <c r="U246" s="127">
        <f t="shared" si="491"/>
        <v>0</v>
      </c>
      <c r="V246" s="127">
        <f t="shared" si="491"/>
        <v>0</v>
      </c>
      <c r="W246" s="127">
        <f t="shared" si="491"/>
        <v>6846</v>
      </c>
      <c r="X246" s="127">
        <f t="shared" si="491"/>
        <v>0</v>
      </c>
      <c r="Y246" s="127">
        <f t="shared" si="491"/>
        <v>0</v>
      </c>
      <c r="Z246" s="127">
        <f t="shared" si="491"/>
        <v>6846</v>
      </c>
      <c r="AA246" s="127">
        <f t="shared" si="491"/>
        <v>0</v>
      </c>
      <c r="AB246" s="127">
        <f t="shared" si="491"/>
        <v>0</v>
      </c>
      <c r="AC246" s="127">
        <f t="shared" si="491"/>
        <v>6846</v>
      </c>
      <c r="AD246" s="127">
        <f t="shared" si="491"/>
        <v>0</v>
      </c>
      <c r="AE246" s="127">
        <f t="shared" si="491"/>
        <v>0</v>
      </c>
      <c r="AF246" s="127">
        <f t="shared" si="491"/>
        <v>6846</v>
      </c>
      <c r="AG246" s="127">
        <f t="shared" si="491"/>
        <v>0</v>
      </c>
      <c r="AH246" s="127">
        <f t="shared" si="491"/>
        <v>0</v>
      </c>
      <c r="AI246" s="127">
        <f t="shared" si="491"/>
        <v>6846</v>
      </c>
      <c r="AJ246" s="127">
        <f t="shared" si="491"/>
        <v>0</v>
      </c>
      <c r="AK246" s="127">
        <f t="shared" si="491"/>
        <v>0</v>
      </c>
      <c r="AL246" s="127">
        <f t="shared" si="491"/>
        <v>5712.6523000000007</v>
      </c>
      <c r="AM246" s="127">
        <f t="shared" si="491"/>
        <v>0</v>
      </c>
      <c r="AN246" s="127">
        <f t="shared" si="491"/>
        <v>0</v>
      </c>
      <c r="AO246" s="127">
        <f t="shared" si="491"/>
        <v>0</v>
      </c>
      <c r="AP246" s="127">
        <f t="shared" si="491"/>
        <v>0</v>
      </c>
      <c r="AQ246" s="127">
        <f t="shared" si="491"/>
        <v>0</v>
      </c>
      <c r="AR246" s="321"/>
    </row>
    <row r="247" spans="1:44" ht="35.25" customHeight="1">
      <c r="A247" s="314"/>
      <c r="B247" s="317"/>
      <c r="C247" s="318"/>
      <c r="D247" s="150" t="s">
        <v>37</v>
      </c>
      <c r="E247" s="216">
        <f t="shared" ref="E247:E249" si="492">H247+K247+N247+Q247+T247+W247+Z247+AC247+AF247+AI247+AL247+AO247</f>
        <v>0</v>
      </c>
      <c r="F247" s="216">
        <f t="shared" ref="F247:F249" si="493">I247+L247+O247+R247+U247+X247+AA247+AD247+AG247+AJ247+AM247+AP247</f>
        <v>0</v>
      </c>
      <c r="G247" s="131" t="e">
        <v>#DIV/0!</v>
      </c>
      <c r="H247" s="123">
        <f>H235</f>
        <v>0</v>
      </c>
      <c r="I247" s="123">
        <f t="shared" ref="I247:AQ247" si="494">I235</f>
        <v>0</v>
      </c>
      <c r="J247" s="123">
        <f t="shared" si="494"/>
        <v>0</v>
      </c>
      <c r="K247" s="123">
        <f t="shared" si="494"/>
        <v>0</v>
      </c>
      <c r="L247" s="123">
        <f t="shared" si="494"/>
        <v>0</v>
      </c>
      <c r="M247" s="123">
        <f t="shared" si="494"/>
        <v>0</v>
      </c>
      <c r="N247" s="123">
        <f t="shared" si="494"/>
        <v>0</v>
      </c>
      <c r="O247" s="123">
        <f t="shared" si="494"/>
        <v>0</v>
      </c>
      <c r="P247" s="123">
        <f t="shared" si="494"/>
        <v>0</v>
      </c>
      <c r="Q247" s="123">
        <f t="shared" si="494"/>
        <v>0</v>
      </c>
      <c r="R247" s="123">
        <f t="shared" si="494"/>
        <v>0</v>
      </c>
      <c r="S247" s="123">
        <f t="shared" si="494"/>
        <v>0</v>
      </c>
      <c r="T247" s="123">
        <f t="shared" si="494"/>
        <v>0</v>
      </c>
      <c r="U247" s="123">
        <f t="shared" si="494"/>
        <v>0</v>
      </c>
      <c r="V247" s="123">
        <f t="shared" si="494"/>
        <v>0</v>
      </c>
      <c r="W247" s="123">
        <f t="shared" si="494"/>
        <v>0</v>
      </c>
      <c r="X247" s="123">
        <f t="shared" si="494"/>
        <v>0</v>
      </c>
      <c r="Y247" s="123">
        <f t="shared" si="494"/>
        <v>0</v>
      </c>
      <c r="Z247" s="123">
        <f t="shared" si="494"/>
        <v>0</v>
      </c>
      <c r="AA247" s="123">
        <f t="shared" si="494"/>
        <v>0</v>
      </c>
      <c r="AB247" s="123">
        <f t="shared" si="494"/>
        <v>0</v>
      </c>
      <c r="AC247" s="123">
        <f t="shared" si="494"/>
        <v>0</v>
      </c>
      <c r="AD247" s="123">
        <f t="shared" si="494"/>
        <v>0</v>
      </c>
      <c r="AE247" s="123">
        <f t="shared" si="494"/>
        <v>0</v>
      </c>
      <c r="AF247" s="123">
        <f t="shared" si="494"/>
        <v>0</v>
      </c>
      <c r="AG247" s="123">
        <f t="shared" si="494"/>
        <v>0</v>
      </c>
      <c r="AH247" s="123">
        <f t="shared" si="494"/>
        <v>0</v>
      </c>
      <c r="AI247" s="123">
        <f t="shared" si="494"/>
        <v>0</v>
      </c>
      <c r="AJ247" s="123">
        <f t="shared" si="494"/>
        <v>0</v>
      </c>
      <c r="AK247" s="123">
        <f t="shared" si="494"/>
        <v>0</v>
      </c>
      <c r="AL247" s="123">
        <f t="shared" si="494"/>
        <v>0</v>
      </c>
      <c r="AM247" s="123">
        <f t="shared" si="494"/>
        <v>0</v>
      </c>
      <c r="AN247" s="123">
        <f t="shared" si="494"/>
        <v>0</v>
      </c>
      <c r="AO247" s="123">
        <f t="shared" si="494"/>
        <v>0</v>
      </c>
      <c r="AP247" s="123">
        <f t="shared" si="494"/>
        <v>0</v>
      </c>
      <c r="AQ247" s="123">
        <f t="shared" si="494"/>
        <v>0</v>
      </c>
      <c r="AR247" s="322"/>
    </row>
    <row r="248" spans="1:44" ht="33" customHeight="1">
      <c r="A248" s="314"/>
      <c r="B248" s="317"/>
      <c r="C248" s="318"/>
      <c r="D248" s="150" t="s">
        <v>2</v>
      </c>
      <c r="E248" s="216">
        <f t="shared" si="492"/>
        <v>64060.7</v>
      </c>
      <c r="F248" s="216">
        <f t="shared" si="493"/>
        <v>18537.19167</v>
      </c>
      <c r="G248" s="131" t="e">
        <v>#DIV/0!</v>
      </c>
      <c r="H248" s="123">
        <f t="shared" ref="H248:AQ248" si="495">H236</f>
        <v>0</v>
      </c>
      <c r="I248" s="123">
        <f t="shared" si="495"/>
        <v>0</v>
      </c>
      <c r="J248" s="123">
        <f t="shared" si="495"/>
        <v>0</v>
      </c>
      <c r="K248" s="123">
        <f t="shared" si="495"/>
        <v>6085.6988700000002</v>
      </c>
      <c r="L248" s="123">
        <f t="shared" si="495"/>
        <v>6085.6988700000002</v>
      </c>
      <c r="M248" s="123">
        <f t="shared" si="495"/>
        <v>0</v>
      </c>
      <c r="N248" s="123">
        <f t="shared" si="495"/>
        <v>12451.4928</v>
      </c>
      <c r="O248" s="123">
        <f t="shared" si="495"/>
        <v>12451.4928</v>
      </c>
      <c r="P248" s="123">
        <f t="shared" si="495"/>
        <v>2</v>
      </c>
      <c r="Q248" s="123">
        <f t="shared" si="495"/>
        <v>5788</v>
      </c>
      <c r="R248" s="123">
        <f t="shared" si="495"/>
        <v>0</v>
      </c>
      <c r="S248" s="123">
        <f t="shared" si="495"/>
        <v>0</v>
      </c>
      <c r="T248" s="123">
        <f t="shared" si="495"/>
        <v>5788</v>
      </c>
      <c r="U248" s="123">
        <f t="shared" si="495"/>
        <v>0</v>
      </c>
      <c r="V248" s="123">
        <f t="shared" si="495"/>
        <v>0</v>
      </c>
      <c r="W248" s="123">
        <f t="shared" si="495"/>
        <v>5788</v>
      </c>
      <c r="X248" s="123">
        <f t="shared" si="495"/>
        <v>0</v>
      </c>
      <c r="Y248" s="123">
        <f t="shared" si="495"/>
        <v>0</v>
      </c>
      <c r="Z248" s="123">
        <f t="shared" si="495"/>
        <v>5788</v>
      </c>
      <c r="AA248" s="123">
        <f t="shared" si="495"/>
        <v>0</v>
      </c>
      <c r="AB248" s="123">
        <f t="shared" si="495"/>
        <v>0</v>
      </c>
      <c r="AC248" s="123">
        <f t="shared" si="495"/>
        <v>5788</v>
      </c>
      <c r="AD248" s="123">
        <f t="shared" si="495"/>
        <v>0</v>
      </c>
      <c r="AE248" s="123">
        <f t="shared" si="495"/>
        <v>0</v>
      </c>
      <c r="AF248" s="123">
        <f t="shared" si="495"/>
        <v>5788</v>
      </c>
      <c r="AG248" s="123">
        <f t="shared" si="495"/>
        <v>0</v>
      </c>
      <c r="AH248" s="123">
        <f t="shared" si="495"/>
        <v>0</v>
      </c>
      <c r="AI248" s="123">
        <f t="shared" si="495"/>
        <v>5788</v>
      </c>
      <c r="AJ248" s="123">
        <f t="shared" si="495"/>
        <v>0</v>
      </c>
      <c r="AK248" s="123">
        <f t="shared" si="495"/>
        <v>0</v>
      </c>
      <c r="AL248" s="123">
        <f t="shared" si="495"/>
        <v>5007.5083300000006</v>
      </c>
      <c r="AM248" s="123">
        <f t="shared" si="495"/>
        <v>0</v>
      </c>
      <c r="AN248" s="123">
        <f t="shared" si="495"/>
        <v>0</v>
      </c>
      <c r="AO248" s="123">
        <f t="shared" si="495"/>
        <v>0</v>
      </c>
      <c r="AP248" s="123">
        <f t="shared" si="495"/>
        <v>0</v>
      </c>
      <c r="AQ248" s="123">
        <f t="shared" si="495"/>
        <v>0</v>
      </c>
      <c r="AR248" s="322"/>
    </row>
    <row r="249" spans="1:44" ht="19.7" customHeight="1">
      <c r="A249" s="314"/>
      <c r="B249" s="319"/>
      <c r="C249" s="320"/>
      <c r="D249" s="151" t="s">
        <v>43</v>
      </c>
      <c r="E249" s="216">
        <f t="shared" si="492"/>
        <v>11646.2</v>
      </c>
      <c r="F249" s="216">
        <f t="shared" si="493"/>
        <v>3535.0560300000002</v>
      </c>
      <c r="G249" s="131" t="e">
        <v>#DIV/0!</v>
      </c>
      <c r="H249" s="123">
        <f t="shared" ref="H249:AQ249" si="496">H237</f>
        <v>0</v>
      </c>
      <c r="I249" s="123">
        <f t="shared" si="496"/>
        <v>0</v>
      </c>
      <c r="J249" s="123">
        <f t="shared" si="496"/>
        <v>0</v>
      </c>
      <c r="K249" s="123">
        <f t="shared" si="496"/>
        <v>0</v>
      </c>
      <c r="L249" s="123">
        <f t="shared" si="496"/>
        <v>0</v>
      </c>
      <c r="M249" s="123">
        <f t="shared" si="496"/>
        <v>0</v>
      </c>
      <c r="N249" s="123">
        <f t="shared" si="496"/>
        <v>3535.0560300000002</v>
      </c>
      <c r="O249" s="123">
        <f t="shared" si="496"/>
        <v>3535.0560300000002</v>
      </c>
      <c r="P249" s="123">
        <f t="shared" si="496"/>
        <v>1</v>
      </c>
      <c r="Q249" s="123">
        <f t="shared" si="496"/>
        <v>1058</v>
      </c>
      <c r="R249" s="123">
        <f t="shared" si="496"/>
        <v>0</v>
      </c>
      <c r="S249" s="123">
        <f t="shared" si="496"/>
        <v>0</v>
      </c>
      <c r="T249" s="123">
        <f t="shared" si="496"/>
        <v>1058</v>
      </c>
      <c r="U249" s="123">
        <f t="shared" si="496"/>
        <v>0</v>
      </c>
      <c r="V249" s="123">
        <f t="shared" si="496"/>
        <v>0</v>
      </c>
      <c r="W249" s="123">
        <f t="shared" si="496"/>
        <v>1058</v>
      </c>
      <c r="X249" s="123">
        <f t="shared" si="496"/>
        <v>0</v>
      </c>
      <c r="Y249" s="123">
        <f t="shared" si="496"/>
        <v>0</v>
      </c>
      <c r="Z249" s="123">
        <f t="shared" si="496"/>
        <v>1058</v>
      </c>
      <c r="AA249" s="123">
        <f t="shared" si="496"/>
        <v>0</v>
      </c>
      <c r="AB249" s="123">
        <f t="shared" si="496"/>
        <v>0</v>
      </c>
      <c r="AC249" s="123">
        <f t="shared" si="496"/>
        <v>1058</v>
      </c>
      <c r="AD249" s="123">
        <f t="shared" si="496"/>
        <v>0</v>
      </c>
      <c r="AE249" s="123">
        <f t="shared" si="496"/>
        <v>0</v>
      </c>
      <c r="AF249" s="123">
        <f t="shared" si="496"/>
        <v>1058</v>
      </c>
      <c r="AG249" s="123">
        <f t="shared" si="496"/>
        <v>0</v>
      </c>
      <c r="AH249" s="123">
        <f t="shared" si="496"/>
        <v>0</v>
      </c>
      <c r="AI249" s="123">
        <f t="shared" si="496"/>
        <v>1058</v>
      </c>
      <c r="AJ249" s="123">
        <f t="shared" si="496"/>
        <v>0</v>
      </c>
      <c r="AK249" s="123">
        <f t="shared" si="496"/>
        <v>0</v>
      </c>
      <c r="AL249" s="123">
        <f t="shared" si="496"/>
        <v>705.14397000000008</v>
      </c>
      <c r="AM249" s="123">
        <f t="shared" si="496"/>
        <v>0</v>
      </c>
      <c r="AN249" s="123">
        <f t="shared" si="496"/>
        <v>0</v>
      </c>
      <c r="AO249" s="123">
        <f t="shared" si="496"/>
        <v>0</v>
      </c>
      <c r="AP249" s="123">
        <f t="shared" si="496"/>
        <v>0</v>
      </c>
      <c r="AQ249" s="123">
        <f t="shared" si="496"/>
        <v>0</v>
      </c>
      <c r="AR249" s="322"/>
    </row>
    <row r="250" spans="1:44" ht="19.7" customHeight="1">
      <c r="A250" s="323" t="s">
        <v>374</v>
      </c>
      <c r="B250" s="324"/>
      <c r="C250" s="324"/>
      <c r="D250" s="324"/>
      <c r="E250" s="324"/>
      <c r="F250" s="324"/>
      <c r="G250" s="324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  <c r="T250" s="324"/>
      <c r="U250" s="324"/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324"/>
      <c r="AG250" s="324"/>
      <c r="AH250" s="324"/>
      <c r="AI250" s="324"/>
      <c r="AJ250" s="324"/>
      <c r="AK250" s="324"/>
      <c r="AL250" s="324"/>
      <c r="AM250" s="324"/>
      <c r="AN250" s="324"/>
      <c r="AO250" s="324"/>
      <c r="AP250" s="324"/>
      <c r="AQ250" s="324"/>
      <c r="AR250" s="325"/>
    </row>
    <row r="251" spans="1:44" ht="18.75" customHeight="1">
      <c r="A251" s="305" t="s">
        <v>375</v>
      </c>
      <c r="B251" s="306" t="s">
        <v>380</v>
      </c>
      <c r="C251" s="307" t="s">
        <v>328</v>
      </c>
      <c r="D251" s="132" t="s">
        <v>41</v>
      </c>
      <c r="E251" s="215">
        <f>SUM(E252:E254)</f>
        <v>0</v>
      </c>
      <c r="F251" s="215">
        <f>SUM(F252:F254)</f>
        <v>0</v>
      </c>
      <c r="G251" s="127" t="e">
        <f>F251/E251*100</f>
        <v>#DIV/0!</v>
      </c>
      <c r="H251" s="127">
        <f t="shared" ref="H251" si="497">SUM(H252:H254)</f>
        <v>0</v>
      </c>
      <c r="I251" s="127">
        <f t="shared" ref="I251:AQ251" si="498">SUM(I252:I254)</f>
        <v>0</v>
      </c>
      <c r="J251" s="127">
        <f t="shared" si="498"/>
        <v>0</v>
      </c>
      <c r="K251" s="127">
        <f t="shared" si="498"/>
        <v>0</v>
      </c>
      <c r="L251" s="127">
        <f t="shared" si="498"/>
        <v>0</v>
      </c>
      <c r="M251" s="127">
        <f t="shared" si="498"/>
        <v>0</v>
      </c>
      <c r="N251" s="127">
        <f t="shared" si="498"/>
        <v>0</v>
      </c>
      <c r="O251" s="127">
        <f t="shared" si="498"/>
        <v>0</v>
      </c>
      <c r="P251" s="127">
        <f t="shared" si="498"/>
        <v>0</v>
      </c>
      <c r="Q251" s="127">
        <f t="shared" si="498"/>
        <v>0</v>
      </c>
      <c r="R251" s="127">
        <f t="shared" si="498"/>
        <v>0</v>
      </c>
      <c r="S251" s="127">
        <f t="shared" si="498"/>
        <v>0</v>
      </c>
      <c r="T251" s="127">
        <f t="shared" si="498"/>
        <v>0</v>
      </c>
      <c r="U251" s="127">
        <f t="shared" si="498"/>
        <v>0</v>
      </c>
      <c r="V251" s="127">
        <f t="shared" si="498"/>
        <v>0</v>
      </c>
      <c r="W251" s="127">
        <f t="shared" si="498"/>
        <v>0</v>
      </c>
      <c r="X251" s="127">
        <f t="shared" si="498"/>
        <v>0</v>
      </c>
      <c r="Y251" s="127">
        <f t="shared" si="498"/>
        <v>0</v>
      </c>
      <c r="Z251" s="127">
        <f t="shared" si="498"/>
        <v>0</v>
      </c>
      <c r="AA251" s="127">
        <f t="shared" si="498"/>
        <v>0</v>
      </c>
      <c r="AB251" s="127">
        <f t="shared" si="498"/>
        <v>0</v>
      </c>
      <c r="AC251" s="127">
        <f t="shared" si="498"/>
        <v>0</v>
      </c>
      <c r="AD251" s="127">
        <f t="shared" si="498"/>
        <v>0</v>
      </c>
      <c r="AE251" s="127">
        <f t="shared" si="498"/>
        <v>0</v>
      </c>
      <c r="AF251" s="127">
        <f t="shared" si="498"/>
        <v>0</v>
      </c>
      <c r="AG251" s="127">
        <f t="shared" si="498"/>
        <v>0</v>
      </c>
      <c r="AH251" s="127">
        <f t="shared" si="498"/>
        <v>0</v>
      </c>
      <c r="AI251" s="127">
        <f t="shared" si="498"/>
        <v>0</v>
      </c>
      <c r="AJ251" s="127">
        <f t="shared" si="498"/>
        <v>0</v>
      </c>
      <c r="AK251" s="127">
        <f t="shared" si="498"/>
        <v>0</v>
      </c>
      <c r="AL251" s="127">
        <f t="shared" si="498"/>
        <v>0</v>
      </c>
      <c r="AM251" s="127">
        <f t="shared" si="498"/>
        <v>0</v>
      </c>
      <c r="AN251" s="127">
        <f t="shared" si="498"/>
        <v>0</v>
      </c>
      <c r="AO251" s="127">
        <f t="shared" si="498"/>
        <v>0</v>
      </c>
      <c r="AP251" s="127">
        <f t="shared" si="498"/>
        <v>0</v>
      </c>
      <c r="AQ251" s="127">
        <f t="shared" si="498"/>
        <v>0</v>
      </c>
      <c r="AR251" s="308"/>
    </row>
    <row r="252" spans="1:44" ht="31.5">
      <c r="A252" s="305"/>
      <c r="B252" s="306"/>
      <c r="C252" s="307"/>
      <c r="D252" s="150" t="s">
        <v>37</v>
      </c>
      <c r="E252" s="216">
        <f t="shared" ref="E252:E254" si="499">H252+K252+N252+Q252+T252+W252+Z252+AC252+AF252+AI252+AL252+AO252</f>
        <v>0</v>
      </c>
      <c r="F252" s="216">
        <f t="shared" ref="F252:F254" si="500">I252+L252+O252+R252+U252+X252+AA252+AD252+AG252+AJ252+AM252+AP252</f>
        <v>0</v>
      </c>
      <c r="G252" s="127" t="e">
        <f t="shared" ref="G252:G254" si="501">F252/E252*100</f>
        <v>#DIV/0!</v>
      </c>
      <c r="H252" s="123">
        <f t="shared" ref="H252:AQ252" si="502">H256+H260</f>
        <v>0</v>
      </c>
      <c r="I252" s="123">
        <f t="shared" si="502"/>
        <v>0</v>
      </c>
      <c r="J252" s="123">
        <f t="shared" si="502"/>
        <v>0</v>
      </c>
      <c r="K252" s="123">
        <f t="shared" si="502"/>
        <v>0</v>
      </c>
      <c r="L252" s="123">
        <f t="shared" si="502"/>
        <v>0</v>
      </c>
      <c r="M252" s="123">
        <f t="shared" si="502"/>
        <v>0</v>
      </c>
      <c r="N252" s="123">
        <f t="shared" si="502"/>
        <v>0</v>
      </c>
      <c r="O252" s="123">
        <f t="shared" si="502"/>
        <v>0</v>
      </c>
      <c r="P252" s="123">
        <f t="shared" si="502"/>
        <v>0</v>
      </c>
      <c r="Q252" s="123">
        <f t="shared" si="502"/>
        <v>0</v>
      </c>
      <c r="R252" s="123">
        <f t="shared" si="502"/>
        <v>0</v>
      </c>
      <c r="S252" s="123">
        <f t="shared" si="502"/>
        <v>0</v>
      </c>
      <c r="T252" s="123">
        <f t="shared" si="502"/>
        <v>0</v>
      </c>
      <c r="U252" s="123">
        <f t="shared" si="502"/>
        <v>0</v>
      </c>
      <c r="V252" s="123">
        <f t="shared" si="502"/>
        <v>0</v>
      </c>
      <c r="W252" s="123">
        <f t="shared" si="502"/>
        <v>0</v>
      </c>
      <c r="X252" s="123">
        <f t="shared" si="502"/>
        <v>0</v>
      </c>
      <c r="Y252" s="123">
        <f t="shared" si="502"/>
        <v>0</v>
      </c>
      <c r="Z252" s="123">
        <f t="shared" si="502"/>
        <v>0</v>
      </c>
      <c r="AA252" s="123">
        <f t="shared" si="502"/>
        <v>0</v>
      </c>
      <c r="AB252" s="123">
        <f t="shared" si="502"/>
        <v>0</v>
      </c>
      <c r="AC252" s="123">
        <f t="shared" si="502"/>
        <v>0</v>
      </c>
      <c r="AD252" s="123">
        <f t="shared" si="502"/>
        <v>0</v>
      </c>
      <c r="AE252" s="123">
        <f t="shared" si="502"/>
        <v>0</v>
      </c>
      <c r="AF252" s="123">
        <f t="shared" si="502"/>
        <v>0</v>
      </c>
      <c r="AG252" s="123">
        <f t="shared" si="502"/>
        <v>0</v>
      </c>
      <c r="AH252" s="123">
        <f t="shared" si="502"/>
        <v>0</v>
      </c>
      <c r="AI252" s="123">
        <f t="shared" si="502"/>
        <v>0</v>
      </c>
      <c r="AJ252" s="123">
        <f t="shared" si="502"/>
        <v>0</v>
      </c>
      <c r="AK252" s="123">
        <f t="shared" si="502"/>
        <v>0</v>
      </c>
      <c r="AL252" s="123">
        <f t="shared" si="502"/>
        <v>0</v>
      </c>
      <c r="AM252" s="123">
        <f t="shared" si="502"/>
        <v>0</v>
      </c>
      <c r="AN252" s="123">
        <f t="shared" si="502"/>
        <v>0</v>
      </c>
      <c r="AO252" s="123">
        <f t="shared" si="502"/>
        <v>0</v>
      </c>
      <c r="AP252" s="123">
        <f t="shared" si="502"/>
        <v>0</v>
      </c>
      <c r="AQ252" s="123">
        <f t="shared" si="502"/>
        <v>0</v>
      </c>
      <c r="AR252" s="309"/>
    </row>
    <row r="253" spans="1:44" ht="46.5" customHeight="1">
      <c r="A253" s="305"/>
      <c r="B253" s="306"/>
      <c r="C253" s="307"/>
      <c r="D253" s="150" t="s">
        <v>2</v>
      </c>
      <c r="E253" s="216">
        <f t="shared" si="499"/>
        <v>0</v>
      </c>
      <c r="F253" s="216">
        <f t="shared" si="500"/>
        <v>0</v>
      </c>
      <c r="G253" s="127" t="e">
        <f t="shared" si="501"/>
        <v>#DIV/0!</v>
      </c>
      <c r="H253" s="123">
        <f t="shared" ref="H253:AQ253" si="503">H257+H261</f>
        <v>0</v>
      </c>
      <c r="I253" s="123">
        <f t="shared" si="503"/>
        <v>0</v>
      </c>
      <c r="J253" s="123">
        <f t="shared" si="503"/>
        <v>0</v>
      </c>
      <c r="K253" s="123">
        <f t="shared" si="503"/>
        <v>0</v>
      </c>
      <c r="L253" s="123">
        <f t="shared" si="503"/>
        <v>0</v>
      </c>
      <c r="M253" s="123">
        <f t="shared" si="503"/>
        <v>0</v>
      </c>
      <c r="N253" s="123">
        <f t="shared" si="503"/>
        <v>0</v>
      </c>
      <c r="O253" s="123">
        <f t="shared" si="503"/>
        <v>0</v>
      </c>
      <c r="P253" s="123">
        <f t="shared" si="503"/>
        <v>0</v>
      </c>
      <c r="Q253" s="123">
        <f t="shared" si="503"/>
        <v>0</v>
      </c>
      <c r="R253" s="123">
        <f t="shared" si="503"/>
        <v>0</v>
      </c>
      <c r="S253" s="123">
        <f t="shared" si="503"/>
        <v>0</v>
      </c>
      <c r="T253" s="123">
        <f t="shared" si="503"/>
        <v>0</v>
      </c>
      <c r="U253" s="123">
        <f t="shared" si="503"/>
        <v>0</v>
      </c>
      <c r="V253" s="123">
        <f t="shared" si="503"/>
        <v>0</v>
      </c>
      <c r="W253" s="123">
        <f t="shared" si="503"/>
        <v>0</v>
      </c>
      <c r="X253" s="123">
        <f t="shared" si="503"/>
        <v>0</v>
      </c>
      <c r="Y253" s="123">
        <f t="shared" si="503"/>
        <v>0</v>
      </c>
      <c r="Z253" s="123">
        <f t="shared" si="503"/>
        <v>0</v>
      </c>
      <c r="AA253" s="123">
        <f t="shared" si="503"/>
        <v>0</v>
      </c>
      <c r="AB253" s="123">
        <f t="shared" si="503"/>
        <v>0</v>
      </c>
      <c r="AC253" s="123">
        <f t="shared" si="503"/>
        <v>0</v>
      </c>
      <c r="AD253" s="123">
        <f t="shared" si="503"/>
        <v>0</v>
      </c>
      <c r="AE253" s="123">
        <f t="shared" si="503"/>
        <v>0</v>
      </c>
      <c r="AF253" s="123">
        <f t="shared" si="503"/>
        <v>0</v>
      </c>
      <c r="AG253" s="123">
        <f t="shared" si="503"/>
        <v>0</v>
      </c>
      <c r="AH253" s="123">
        <f t="shared" si="503"/>
        <v>0</v>
      </c>
      <c r="AI253" s="123">
        <f t="shared" si="503"/>
        <v>0</v>
      </c>
      <c r="AJ253" s="123">
        <f t="shared" si="503"/>
        <v>0</v>
      </c>
      <c r="AK253" s="123">
        <f t="shared" si="503"/>
        <v>0</v>
      </c>
      <c r="AL253" s="123">
        <f t="shared" si="503"/>
        <v>0</v>
      </c>
      <c r="AM253" s="123">
        <f t="shared" si="503"/>
        <v>0</v>
      </c>
      <c r="AN253" s="123">
        <f t="shared" si="503"/>
        <v>0</v>
      </c>
      <c r="AO253" s="123">
        <f t="shared" si="503"/>
        <v>0</v>
      </c>
      <c r="AP253" s="123">
        <f t="shared" si="503"/>
        <v>0</v>
      </c>
      <c r="AQ253" s="123">
        <f t="shared" si="503"/>
        <v>0</v>
      </c>
      <c r="AR253" s="309"/>
    </row>
    <row r="254" spans="1:44" ht="27.2" customHeight="1">
      <c r="A254" s="305"/>
      <c r="B254" s="306"/>
      <c r="C254" s="307"/>
      <c r="D254" s="151" t="s">
        <v>43</v>
      </c>
      <c r="E254" s="216">
        <f t="shared" si="499"/>
        <v>0</v>
      </c>
      <c r="F254" s="216">
        <f t="shared" si="500"/>
        <v>0</v>
      </c>
      <c r="G254" s="127" t="e">
        <f t="shared" si="501"/>
        <v>#DIV/0!</v>
      </c>
      <c r="H254" s="123">
        <f t="shared" ref="H254:AQ254" si="504">H258+H262</f>
        <v>0</v>
      </c>
      <c r="I254" s="123">
        <f t="shared" si="504"/>
        <v>0</v>
      </c>
      <c r="J254" s="123">
        <f t="shared" si="504"/>
        <v>0</v>
      </c>
      <c r="K254" s="123">
        <f t="shared" si="504"/>
        <v>0</v>
      </c>
      <c r="L254" s="123">
        <f t="shared" si="504"/>
        <v>0</v>
      </c>
      <c r="M254" s="123">
        <f t="shared" si="504"/>
        <v>0</v>
      </c>
      <c r="N254" s="123">
        <f t="shared" si="504"/>
        <v>0</v>
      </c>
      <c r="O254" s="123">
        <f t="shared" si="504"/>
        <v>0</v>
      </c>
      <c r="P254" s="123">
        <f t="shared" si="504"/>
        <v>0</v>
      </c>
      <c r="Q254" s="123">
        <f t="shared" si="504"/>
        <v>0</v>
      </c>
      <c r="R254" s="123">
        <f t="shared" si="504"/>
        <v>0</v>
      </c>
      <c r="S254" s="123">
        <f t="shared" si="504"/>
        <v>0</v>
      </c>
      <c r="T254" s="123">
        <f t="shared" si="504"/>
        <v>0</v>
      </c>
      <c r="U254" s="123">
        <f t="shared" si="504"/>
        <v>0</v>
      </c>
      <c r="V254" s="123">
        <f t="shared" si="504"/>
        <v>0</v>
      </c>
      <c r="W254" s="123">
        <f t="shared" si="504"/>
        <v>0</v>
      </c>
      <c r="X254" s="123">
        <f t="shared" si="504"/>
        <v>0</v>
      </c>
      <c r="Y254" s="123">
        <f t="shared" si="504"/>
        <v>0</v>
      </c>
      <c r="Z254" s="123">
        <f t="shared" si="504"/>
        <v>0</v>
      </c>
      <c r="AA254" s="123">
        <f t="shared" si="504"/>
        <v>0</v>
      </c>
      <c r="AB254" s="123">
        <f t="shared" si="504"/>
        <v>0</v>
      </c>
      <c r="AC254" s="123">
        <f t="shared" si="504"/>
        <v>0</v>
      </c>
      <c r="AD254" s="123">
        <f t="shared" si="504"/>
        <v>0</v>
      </c>
      <c r="AE254" s="123">
        <f t="shared" si="504"/>
        <v>0</v>
      </c>
      <c r="AF254" s="123">
        <f t="shared" si="504"/>
        <v>0</v>
      </c>
      <c r="AG254" s="123">
        <f t="shared" si="504"/>
        <v>0</v>
      </c>
      <c r="AH254" s="123">
        <f t="shared" si="504"/>
        <v>0</v>
      </c>
      <c r="AI254" s="123">
        <f t="shared" si="504"/>
        <v>0</v>
      </c>
      <c r="AJ254" s="123">
        <f t="shared" si="504"/>
        <v>0</v>
      </c>
      <c r="AK254" s="123">
        <f t="shared" si="504"/>
        <v>0</v>
      </c>
      <c r="AL254" s="123">
        <f t="shared" si="504"/>
        <v>0</v>
      </c>
      <c r="AM254" s="123">
        <f t="shared" si="504"/>
        <v>0</v>
      </c>
      <c r="AN254" s="123">
        <f t="shared" si="504"/>
        <v>0</v>
      </c>
      <c r="AO254" s="123">
        <f t="shared" si="504"/>
        <v>0</v>
      </c>
      <c r="AP254" s="123">
        <f t="shared" si="504"/>
        <v>0</v>
      </c>
      <c r="AQ254" s="123">
        <f t="shared" si="504"/>
        <v>0</v>
      </c>
      <c r="AR254" s="309"/>
    </row>
    <row r="255" spans="1:44" ht="18.75" customHeight="1">
      <c r="A255" s="305" t="s">
        <v>379</v>
      </c>
      <c r="B255" s="306" t="s">
        <v>381</v>
      </c>
      <c r="C255" s="307" t="s">
        <v>328</v>
      </c>
      <c r="D255" s="132" t="s">
        <v>41</v>
      </c>
      <c r="E255" s="215">
        <f>SUM(E256:E258)</f>
        <v>0</v>
      </c>
      <c r="F255" s="215">
        <f>SUM(F256:F258)</f>
        <v>0</v>
      </c>
      <c r="G255" s="127" t="e">
        <f>F255/E255*100</f>
        <v>#DIV/0!</v>
      </c>
      <c r="H255" s="127">
        <f>SUM(H256:H258)</f>
        <v>0</v>
      </c>
      <c r="I255" s="127">
        <f t="shared" ref="I255:AQ255" si="505">SUM(I256:I258)</f>
        <v>0</v>
      </c>
      <c r="J255" s="127">
        <f t="shared" si="505"/>
        <v>0</v>
      </c>
      <c r="K255" s="127">
        <f t="shared" si="505"/>
        <v>0</v>
      </c>
      <c r="L255" s="127">
        <f t="shared" si="505"/>
        <v>0</v>
      </c>
      <c r="M255" s="127">
        <f t="shared" si="505"/>
        <v>0</v>
      </c>
      <c r="N255" s="127">
        <f t="shared" si="505"/>
        <v>0</v>
      </c>
      <c r="O255" s="127">
        <f t="shared" si="505"/>
        <v>0</v>
      </c>
      <c r="P255" s="127">
        <f t="shared" si="505"/>
        <v>0</v>
      </c>
      <c r="Q255" s="127">
        <f t="shared" si="505"/>
        <v>0</v>
      </c>
      <c r="R255" s="127">
        <f t="shared" si="505"/>
        <v>0</v>
      </c>
      <c r="S255" s="127">
        <f t="shared" si="505"/>
        <v>0</v>
      </c>
      <c r="T255" s="127">
        <f t="shared" si="505"/>
        <v>0</v>
      </c>
      <c r="U255" s="127">
        <f t="shared" si="505"/>
        <v>0</v>
      </c>
      <c r="V255" s="127">
        <f t="shared" si="505"/>
        <v>0</v>
      </c>
      <c r="W255" s="127">
        <f t="shared" si="505"/>
        <v>0</v>
      </c>
      <c r="X255" s="127">
        <f t="shared" si="505"/>
        <v>0</v>
      </c>
      <c r="Y255" s="127">
        <f t="shared" si="505"/>
        <v>0</v>
      </c>
      <c r="Z255" s="127">
        <f t="shared" si="505"/>
        <v>0</v>
      </c>
      <c r="AA255" s="127">
        <f t="shared" si="505"/>
        <v>0</v>
      </c>
      <c r="AB255" s="127">
        <f t="shared" si="505"/>
        <v>0</v>
      </c>
      <c r="AC255" s="127">
        <f t="shared" si="505"/>
        <v>0</v>
      </c>
      <c r="AD255" s="127">
        <f t="shared" si="505"/>
        <v>0</v>
      </c>
      <c r="AE255" s="127">
        <f t="shared" si="505"/>
        <v>0</v>
      </c>
      <c r="AF255" s="127">
        <f t="shared" si="505"/>
        <v>0</v>
      </c>
      <c r="AG255" s="127">
        <f t="shared" si="505"/>
        <v>0</v>
      </c>
      <c r="AH255" s="127">
        <f t="shared" si="505"/>
        <v>0</v>
      </c>
      <c r="AI255" s="127">
        <f t="shared" si="505"/>
        <v>0</v>
      </c>
      <c r="AJ255" s="127">
        <f t="shared" si="505"/>
        <v>0</v>
      </c>
      <c r="AK255" s="127">
        <f t="shared" si="505"/>
        <v>0</v>
      </c>
      <c r="AL255" s="127">
        <f t="shared" si="505"/>
        <v>0</v>
      </c>
      <c r="AM255" s="127">
        <f t="shared" si="505"/>
        <v>0</v>
      </c>
      <c r="AN255" s="127">
        <f t="shared" si="505"/>
        <v>0</v>
      </c>
      <c r="AO255" s="127">
        <f t="shared" si="505"/>
        <v>0</v>
      </c>
      <c r="AP255" s="127">
        <f t="shared" si="505"/>
        <v>0</v>
      </c>
      <c r="AQ255" s="127">
        <f t="shared" si="505"/>
        <v>0</v>
      </c>
      <c r="AR255" s="308"/>
    </row>
    <row r="256" spans="1:44" ht="31.5">
      <c r="A256" s="305"/>
      <c r="B256" s="306"/>
      <c r="C256" s="307"/>
      <c r="D256" s="150" t="s">
        <v>37</v>
      </c>
      <c r="E256" s="216">
        <f t="shared" ref="E256:E258" si="506">H256+K256+N256+Q256+T256+W256+Z256+AC256+AF256+AI256+AL256+AO256</f>
        <v>0</v>
      </c>
      <c r="F256" s="216">
        <f t="shared" ref="F256:F258" si="507">I256+L256+O256+R256+U256+X256+AA256+AD256+AG256+AJ256+AM256+AP256</f>
        <v>0</v>
      </c>
      <c r="G256" s="127" t="e">
        <f t="shared" ref="G256:G258" si="508">F256/E256*100</f>
        <v>#DIV/0!</v>
      </c>
      <c r="H256" s="123"/>
      <c r="I256" s="123"/>
      <c r="J256" s="131"/>
      <c r="K256" s="123"/>
      <c r="L256" s="123"/>
      <c r="M256" s="131"/>
      <c r="N256" s="123"/>
      <c r="O256" s="123"/>
      <c r="P256" s="131"/>
      <c r="Q256" s="123"/>
      <c r="R256" s="123"/>
      <c r="S256" s="131"/>
      <c r="T256" s="123"/>
      <c r="U256" s="123"/>
      <c r="V256" s="131"/>
      <c r="W256" s="123"/>
      <c r="X256" s="123"/>
      <c r="Y256" s="131"/>
      <c r="Z256" s="123"/>
      <c r="AA256" s="123"/>
      <c r="AB256" s="131"/>
      <c r="AC256" s="123"/>
      <c r="AD256" s="123"/>
      <c r="AE256" s="131"/>
      <c r="AF256" s="123"/>
      <c r="AG256" s="123"/>
      <c r="AH256" s="131"/>
      <c r="AI256" s="123"/>
      <c r="AJ256" s="123"/>
      <c r="AK256" s="123"/>
      <c r="AL256" s="123"/>
      <c r="AM256" s="123"/>
      <c r="AN256" s="131"/>
      <c r="AO256" s="123"/>
      <c r="AP256" s="123"/>
      <c r="AQ256" s="131"/>
      <c r="AR256" s="309"/>
    </row>
    <row r="257" spans="1:44" ht="46.5" customHeight="1">
      <c r="A257" s="305"/>
      <c r="B257" s="306"/>
      <c r="C257" s="307"/>
      <c r="D257" s="150" t="s">
        <v>2</v>
      </c>
      <c r="E257" s="216">
        <f t="shared" si="506"/>
        <v>0</v>
      </c>
      <c r="F257" s="216">
        <f t="shared" si="507"/>
        <v>0</v>
      </c>
      <c r="G257" s="127" t="e">
        <f t="shared" si="508"/>
        <v>#DIV/0!</v>
      </c>
      <c r="H257" s="123"/>
      <c r="I257" s="123"/>
      <c r="J257" s="131"/>
      <c r="K257" s="123"/>
      <c r="L257" s="123"/>
      <c r="M257" s="131"/>
      <c r="N257" s="123"/>
      <c r="O257" s="123"/>
      <c r="P257" s="131"/>
      <c r="Q257" s="123"/>
      <c r="R257" s="123"/>
      <c r="S257" s="131"/>
      <c r="T257" s="123"/>
      <c r="U257" s="123"/>
      <c r="V257" s="131"/>
      <c r="W257" s="123"/>
      <c r="X257" s="123"/>
      <c r="Y257" s="131"/>
      <c r="Z257" s="123"/>
      <c r="AA257" s="123"/>
      <c r="AB257" s="131"/>
      <c r="AC257" s="123"/>
      <c r="AD257" s="123"/>
      <c r="AE257" s="131"/>
      <c r="AF257" s="123"/>
      <c r="AG257" s="123"/>
      <c r="AH257" s="131"/>
      <c r="AI257" s="123"/>
      <c r="AJ257" s="123"/>
      <c r="AK257" s="131"/>
      <c r="AL257" s="123"/>
      <c r="AM257" s="123"/>
      <c r="AN257" s="131"/>
      <c r="AO257" s="123"/>
      <c r="AP257" s="123"/>
      <c r="AQ257" s="131"/>
      <c r="AR257" s="309"/>
    </row>
    <row r="258" spans="1:44" ht="27.2" customHeight="1">
      <c r="A258" s="305"/>
      <c r="B258" s="306"/>
      <c r="C258" s="307"/>
      <c r="D258" s="151" t="s">
        <v>43</v>
      </c>
      <c r="E258" s="216">
        <f t="shared" si="506"/>
        <v>0</v>
      </c>
      <c r="F258" s="216">
        <f t="shared" si="507"/>
        <v>0</v>
      </c>
      <c r="G258" s="127" t="e">
        <f t="shared" si="508"/>
        <v>#DIV/0!</v>
      </c>
      <c r="H258" s="123"/>
      <c r="I258" s="123"/>
      <c r="J258" s="131"/>
      <c r="K258" s="123"/>
      <c r="L258" s="123"/>
      <c r="M258" s="131"/>
      <c r="N258" s="123"/>
      <c r="O258" s="123"/>
      <c r="P258" s="131"/>
      <c r="Q258" s="123"/>
      <c r="R258" s="123"/>
      <c r="S258" s="131"/>
      <c r="T258" s="123"/>
      <c r="U258" s="123"/>
      <c r="V258" s="131"/>
      <c r="W258" s="123"/>
      <c r="X258" s="123"/>
      <c r="Y258" s="131"/>
      <c r="Z258" s="123"/>
      <c r="AA258" s="123"/>
      <c r="AB258" s="131"/>
      <c r="AC258" s="123"/>
      <c r="AD258" s="123"/>
      <c r="AE258" s="131"/>
      <c r="AF258" s="123"/>
      <c r="AG258" s="123"/>
      <c r="AH258" s="131"/>
      <c r="AI258" s="123"/>
      <c r="AJ258" s="123"/>
      <c r="AK258" s="131"/>
      <c r="AL258" s="123"/>
      <c r="AM258" s="123"/>
      <c r="AN258" s="131"/>
      <c r="AO258" s="123"/>
      <c r="AP258" s="123"/>
      <c r="AQ258" s="131"/>
      <c r="AR258" s="309"/>
    </row>
    <row r="259" spans="1:44" s="136" customFormat="1" ht="22.15" customHeight="1">
      <c r="A259" s="305" t="s">
        <v>376</v>
      </c>
      <c r="B259" s="306" t="s">
        <v>382</v>
      </c>
      <c r="C259" s="307" t="s">
        <v>328</v>
      </c>
      <c r="D259" s="132" t="s">
        <v>41</v>
      </c>
      <c r="E259" s="215">
        <f>SUM(E260:E262)</f>
        <v>0</v>
      </c>
      <c r="F259" s="215">
        <f>SUM(F260:F262)</f>
        <v>0</v>
      </c>
      <c r="G259" s="127" t="e">
        <f>F259/E259*100</f>
        <v>#DIV/0!</v>
      </c>
      <c r="H259" s="127">
        <f>SUM(H260:H262)</f>
        <v>0</v>
      </c>
      <c r="I259" s="127">
        <f t="shared" ref="I259:AQ259" si="509">SUM(I260:I262)</f>
        <v>0</v>
      </c>
      <c r="J259" s="127">
        <f t="shared" si="509"/>
        <v>0</v>
      </c>
      <c r="K259" s="127">
        <f t="shared" si="509"/>
        <v>0</v>
      </c>
      <c r="L259" s="127">
        <f t="shared" si="509"/>
        <v>0</v>
      </c>
      <c r="M259" s="127">
        <f t="shared" si="509"/>
        <v>0</v>
      </c>
      <c r="N259" s="127">
        <f t="shared" si="509"/>
        <v>0</v>
      </c>
      <c r="O259" s="127">
        <f t="shared" si="509"/>
        <v>0</v>
      </c>
      <c r="P259" s="127">
        <f t="shared" si="509"/>
        <v>0</v>
      </c>
      <c r="Q259" s="127">
        <f t="shared" si="509"/>
        <v>0</v>
      </c>
      <c r="R259" s="127">
        <f t="shared" si="509"/>
        <v>0</v>
      </c>
      <c r="S259" s="127">
        <f t="shared" si="509"/>
        <v>0</v>
      </c>
      <c r="T259" s="127">
        <f t="shared" si="509"/>
        <v>0</v>
      </c>
      <c r="U259" s="127">
        <f t="shared" si="509"/>
        <v>0</v>
      </c>
      <c r="V259" s="127">
        <f t="shared" si="509"/>
        <v>0</v>
      </c>
      <c r="W259" s="127">
        <f t="shared" si="509"/>
        <v>0</v>
      </c>
      <c r="X259" s="127">
        <f t="shared" si="509"/>
        <v>0</v>
      </c>
      <c r="Y259" s="127">
        <f t="shared" si="509"/>
        <v>0</v>
      </c>
      <c r="Z259" s="127">
        <f t="shared" si="509"/>
        <v>0</v>
      </c>
      <c r="AA259" s="127">
        <f t="shared" si="509"/>
        <v>0</v>
      </c>
      <c r="AB259" s="127">
        <f t="shared" si="509"/>
        <v>0</v>
      </c>
      <c r="AC259" s="127">
        <f t="shared" si="509"/>
        <v>0</v>
      </c>
      <c r="AD259" s="127">
        <f t="shared" si="509"/>
        <v>0</v>
      </c>
      <c r="AE259" s="127">
        <f t="shared" si="509"/>
        <v>0</v>
      </c>
      <c r="AF259" s="127">
        <f t="shared" si="509"/>
        <v>0</v>
      </c>
      <c r="AG259" s="127">
        <f t="shared" si="509"/>
        <v>0</v>
      </c>
      <c r="AH259" s="127">
        <f t="shared" si="509"/>
        <v>0</v>
      </c>
      <c r="AI259" s="127">
        <f t="shared" si="509"/>
        <v>0</v>
      </c>
      <c r="AJ259" s="127">
        <f t="shared" si="509"/>
        <v>0</v>
      </c>
      <c r="AK259" s="127">
        <f t="shared" si="509"/>
        <v>0</v>
      </c>
      <c r="AL259" s="127">
        <f t="shared" si="509"/>
        <v>0</v>
      </c>
      <c r="AM259" s="127">
        <f t="shared" si="509"/>
        <v>0</v>
      </c>
      <c r="AN259" s="127">
        <f t="shared" si="509"/>
        <v>0</v>
      </c>
      <c r="AO259" s="127">
        <f t="shared" si="509"/>
        <v>0</v>
      </c>
      <c r="AP259" s="127">
        <f t="shared" si="509"/>
        <v>0</v>
      </c>
      <c r="AQ259" s="127">
        <f t="shared" si="509"/>
        <v>0</v>
      </c>
      <c r="AR259" s="308"/>
    </row>
    <row r="260" spans="1:44" ht="31.5">
      <c r="A260" s="305"/>
      <c r="B260" s="306"/>
      <c r="C260" s="307"/>
      <c r="D260" s="150" t="s">
        <v>37</v>
      </c>
      <c r="E260" s="216">
        <f t="shared" ref="E260:E262" si="510">H260+K260+N260+Q260+T260+W260+Z260+AC260+AF260+AI260+AL260+AO260</f>
        <v>0</v>
      </c>
      <c r="F260" s="216">
        <f t="shared" ref="F260:F262" si="511">I260+L260+O260+R260+U260+X260+AA260+AD260+AG260+AJ260+AM260+AP260</f>
        <v>0</v>
      </c>
      <c r="G260" s="127" t="e">
        <f t="shared" ref="G260:G262" si="512">F260/E260*100</f>
        <v>#DIV/0!</v>
      </c>
      <c r="H260" s="123"/>
      <c r="I260" s="123"/>
      <c r="J260" s="131"/>
      <c r="K260" s="123"/>
      <c r="L260" s="123"/>
      <c r="M260" s="131"/>
      <c r="N260" s="123"/>
      <c r="O260" s="123"/>
      <c r="P260" s="131"/>
      <c r="Q260" s="123"/>
      <c r="R260" s="123"/>
      <c r="S260" s="131"/>
      <c r="T260" s="123"/>
      <c r="U260" s="123"/>
      <c r="V260" s="131"/>
      <c r="W260" s="123"/>
      <c r="X260" s="123"/>
      <c r="Y260" s="131"/>
      <c r="Z260" s="123"/>
      <c r="AA260" s="123"/>
      <c r="AB260" s="131"/>
      <c r="AC260" s="123"/>
      <c r="AD260" s="123"/>
      <c r="AE260" s="131"/>
      <c r="AF260" s="123"/>
      <c r="AG260" s="123"/>
      <c r="AH260" s="131"/>
      <c r="AI260" s="123"/>
      <c r="AJ260" s="123"/>
      <c r="AK260" s="123"/>
      <c r="AL260" s="123"/>
      <c r="AM260" s="123"/>
      <c r="AN260" s="131"/>
      <c r="AO260" s="123"/>
      <c r="AP260" s="123"/>
      <c r="AQ260" s="131"/>
      <c r="AR260" s="309"/>
    </row>
    <row r="261" spans="1:44" ht="31.15" customHeight="1">
      <c r="A261" s="305"/>
      <c r="B261" s="306"/>
      <c r="C261" s="307"/>
      <c r="D261" s="150" t="s">
        <v>2</v>
      </c>
      <c r="E261" s="216">
        <f t="shared" si="510"/>
        <v>0</v>
      </c>
      <c r="F261" s="216">
        <f t="shared" si="511"/>
        <v>0</v>
      </c>
      <c r="G261" s="127" t="e">
        <f t="shared" si="512"/>
        <v>#DIV/0!</v>
      </c>
      <c r="H261" s="123"/>
      <c r="I261" s="123"/>
      <c r="J261" s="131"/>
      <c r="K261" s="123"/>
      <c r="L261" s="123"/>
      <c r="M261" s="131"/>
      <c r="N261" s="123"/>
      <c r="O261" s="123"/>
      <c r="P261" s="131"/>
      <c r="Q261" s="123"/>
      <c r="R261" s="123"/>
      <c r="S261" s="131"/>
      <c r="T261" s="123"/>
      <c r="U261" s="123"/>
      <c r="V261" s="131"/>
      <c r="W261" s="123"/>
      <c r="X261" s="123"/>
      <c r="Y261" s="131"/>
      <c r="Z261" s="123"/>
      <c r="AA261" s="123"/>
      <c r="AB261" s="131"/>
      <c r="AC261" s="123"/>
      <c r="AD261" s="123"/>
      <c r="AE261" s="131"/>
      <c r="AF261" s="123"/>
      <c r="AG261" s="123"/>
      <c r="AH261" s="131"/>
      <c r="AI261" s="123"/>
      <c r="AJ261" s="123"/>
      <c r="AK261" s="131"/>
      <c r="AL261" s="123"/>
      <c r="AM261" s="123"/>
      <c r="AN261" s="131"/>
      <c r="AO261" s="123"/>
      <c r="AP261" s="123"/>
      <c r="AQ261" s="131"/>
      <c r="AR261" s="309"/>
    </row>
    <row r="262" spans="1:44" ht="28.5" customHeight="1">
      <c r="A262" s="305"/>
      <c r="B262" s="306"/>
      <c r="C262" s="307"/>
      <c r="D262" s="151" t="s">
        <v>43</v>
      </c>
      <c r="E262" s="216">
        <f t="shared" si="510"/>
        <v>0</v>
      </c>
      <c r="F262" s="216">
        <f t="shared" si="511"/>
        <v>0</v>
      </c>
      <c r="G262" s="127" t="e">
        <f t="shared" si="512"/>
        <v>#DIV/0!</v>
      </c>
      <c r="H262" s="123"/>
      <c r="I262" s="123"/>
      <c r="J262" s="131"/>
      <c r="K262" s="123"/>
      <c r="L262" s="123"/>
      <c r="M262" s="131"/>
      <c r="N262" s="123"/>
      <c r="O262" s="123"/>
      <c r="P262" s="131"/>
      <c r="Q262" s="123"/>
      <c r="R262" s="123"/>
      <c r="S262" s="131"/>
      <c r="T262" s="123"/>
      <c r="U262" s="123"/>
      <c r="V262" s="131"/>
      <c r="W262" s="123"/>
      <c r="X262" s="123"/>
      <c r="Y262" s="131"/>
      <c r="Z262" s="123"/>
      <c r="AA262" s="123"/>
      <c r="AB262" s="131"/>
      <c r="AC262" s="123"/>
      <c r="AD262" s="123"/>
      <c r="AE262" s="131"/>
      <c r="AF262" s="123"/>
      <c r="AG262" s="123"/>
      <c r="AH262" s="131"/>
      <c r="AI262" s="123"/>
      <c r="AJ262" s="123"/>
      <c r="AK262" s="131"/>
      <c r="AL262" s="123"/>
      <c r="AM262" s="123"/>
      <c r="AN262" s="131"/>
      <c r="AO262" s="123"/>
      <c r="AP262" s="123"/>
      <c r="AQ262" s="131"/>
      <c r="AR262" s="309"/>
    </row>
    <row r="263" spans="1:44" s="136" customFormat="1" ht="22.15" customHeight="1">
      <c r="A263" s="305" t="s">
        <v>377</v>
      </c>
      <c r="B263" s="306" t="s">
        <v>383</v>
      </c>
      <c r="C263" s="307" t="s">
        <v>328</v>
      </c>
      <c r="D263" s="132" t="s">
        <v>41</v>
      </c>
      <c r="E263" s="215">
        <f>SUM(E264:E266)</f>
        <v>0</v>
      </c>
      <c r="F263" s="215">
        <f>SUM(F264:F266)</f>
        <v>0</v>
      </c>
      <c r="G263" s="127" t="e">
        <f>F263/E263*100</f>
        <v>#DIV/0!</v>
      </c>
      <c r="H263" s="127">
        <f>SUM(H264:H266)</f>
        <v>0</v>
      </c>
      <c r="I263" s="127">
        <f t="shared" ref="I263:AQ263" si="513">SUM(I264:I266)</f>
        <v>0</v>
      </c>
      <c r="J263" s="127">
        <f t="shared" si="513"/>
        <v>0</v>
      </c>
      <c r="K263" s="127">
        <f t="shared" si="513"/>
        <v>0</v>
      </c>
      <c r="L263" s="127">
        <f t="shared" si="513"/>
        <v>0</v>
      </c>
      <c r="M263" s="127">
        <f t="shared" si="513"/>
        <v>0</v>
      </c>
      <c r="N263" s="127">
        <f t="shared" si="513"/>
        <v>0</v>
      </c>
      <c r="O263" s="127">
        <f t="shared" si="513"/>
        <v>0</v>
      </c>
      <c r="P263" s="127">
        <f t="shared" si="513"/>
        <v>0</v>
      </c>
      <c r="Q263" s="127">
        <f t="shared" si="513"/>
        <v>0</v>
      </c>
      <c r="R263" s="127">
        <f t="shared" si="513"/>
        <v>0</v>
      </c>
      <c r="S263" s="127">
        <f t="shared" si="513"/>
        <v>0</v>
      </c>
      <c r="T263" s="127">
        <f t="shared" si="513"/>
        <v>0</v>
      </c>
      <c r="U263" s="127">
        <f t="shared" si="513"/>
        <v>0</v>
      </c>
      <c r="V263" s="127">
        <f t="shared" si="513"/>
        <v>0</v>
      </c>
      <c r="W263" s="127">
        <f t="shared" si="513"/>
        <v>0</v>
      </c>
      <c r="X263" s="127">
        <f t="shared" si="513"/>
        <v>0</v>
      </c>
      <c r="Y263" s="127">
        <f t="shared" si="513"/>
        <v>0</v>
      </c>
      <c r="Z263" s="127">
        <f t="shared" si="513"/>
        <v>0</v>
      </c>
      <c r="AA263" s="127">
        <f t="shared" si="513"/>
        <v>0</v>
      </c>
      <c r="AB263" s="127">
        <f t="shared" si="513"/>
        <v>0</v>
      </c>
      <c r="AC263" s="127">
        <f t="shared" si="513"/>
        <v>0</v>
      </c>
      <c r="AD263" s="127">
        <f t="shared" si="513"/>
        <v>0</v>
      </c>
      <c r="AE263" s="127">
        <f t="shared" si="513"/>
        <v>0</v>
      </c>
      <c r="AF263" s="127">
        <f t="shared" si="513"/>
        <v>0</v>
      </c>
      <c r="AG263" s="127">
        <f t="shared" si="513"/>
        <v>0</v>
      </c>
      <c r="AH263" s="127">
        <f t="shared" si="513"/>
        <v>0</v>
      </c>
      <c r="AI263" s="127">
        <f t="shared" si="513"/>
        <v>0</v>
      </c>
      <c r="AJ263" s="127">
        <f t="shared" si="513"/>
        <v>0</v>
      </c>
      <c r="AK263" s="127">
        <f t="shared" si="513"/>
        <v>0</v>
      </c>
      <c r="AL263" s="127">
        <f t="shared" si="513"/>
        <v>0</v>
      </c>
      <c r="AM263" s="127">
        <f t="shared" si="513"/>
        <v>0</v>
      </c>
      <c r="AN263" s="127">
        <f t="shared" si="513"/>
        <v>0</v>
      </c>
      <c r="AO263" s="127">
        <f t="shared" si="513"/>
        <v>0</v>
      </c>
      <c r="AP263" s="127">
        <f t="shared" si="513"/>
        <v>0</v>
      </c>
      <c r="AQ263" s="127">
        <f t="shared" si="513"/>
        <v>0</v>
      </c>
      <c r="AR263" s="308"/>
    </row>
    <row r="264" spans="1:44" ht="31.5">
      <c r="A264" s="305"/>
      <c r="B264" s="306"/>
      <c r="C264" s="307"/>
      <c r="D264" s="150" t="s">
        <v>37</v>
      </c>
      <c r="E264" s="216">
        <f t="shared" ref="E264:E266" si="514">H264+K264+N264+Q264+T264+W264+Z264+AC264+AF264+AI264+AL264+AO264</f>
        <v>0</v>
      </c>
      <c r="F264" s="216">
        <f t="shared" ref="F264:F266" si="515">I264+L264+O264+R264+U264+X264+AA264+AD264+AG264+AJ264+AM264+AP264</f>
        <v>0</v>
      </c>
      <c r="G264" s="127" t="e">
        <f t="shared" ref="G264:G266" si="516">F264/E264*100</f>
        <v>#DIV/0!</v>
      </c>
      <c r="H264" s="123"/>
      <c r="I264" s="123"/>
      <c r="J264" s="131"/>
      <c r="K264" s="123"/>
      <c r="L264" s="123"/>
      <c r="M264" s="131"/>
      <c r="N264" s="123"/>
      <c r="O264" s="123"/>
      <c r="P264" s="131"/>
      <c r="Q264" s="123"/>
      <c r="R264" s="123"/>
      <c r="S264" s="131"/>
      <c r="T264" s="123"/>
      <c r="U264" s="123"/>
      <c r="V264" s="131"/>
      <c r="W264" s="123"/>
      <c r="X264" s="123"/>
      <c r="Y264" s="131"/>
      <c r="Z264" s="123"/>
      <c r="AA264" s="123"/>
      <c r="AB264" s="131"/>
      <c r="AC264" s="123"/>
      <c r="AD264" s="123"/>
      <c r="AE264" s="131"/>
      <c r="AF264" s="123"/>
      <c r="AG264" s="123"/>
      <c r="AH264" s="131"/>
      <c r="AI264" s="123"/>
      <c r="AJ264" s="123"/>
      <c r="AK264" s="123"/>
      <c r="AL264" s="123"/>
      <c r="AM264" s="123"/>
      <c r="AN264" s="131"/>
      <c r="AO264" s="123"/>
      <c r="AP264" s="123"/>
      <c r="AQ264" s="131"/>
      <c r="AR264" s="309"/>
    </row>
    <row r="265" spans="1:44" ht="31.15" customHeight="1">
      <c r="A265" s="305"/>
      <c r="B265" s="306"/>
      <c r="C265" s="307"/>
      <c r="D265" s="150" t="s">
        <v>2</v>
      </c>
      <c r="E265" s="216">
        <f t="shared" si="514"/>
        <v>0</v>
      </c>
      <c r="F265" s="216">
        <f t="shared" si="515"/>
        <v>0</v>
      </c>
      <c r="G265" s="127" t="e">
        <f t="shared" si="516"/>
        <v>#DIV/0!</v>
      </c>
      <c r="H265" s="123"/>
      <c r="I265" s="123"/>
      <c r="J265" s="131"/>
      <c r="K265" s="123"/>
      <c r="L265" s="123"/>
      <c r="M265" s="131"/>
      <c r="N265" s="123"/>
      <c r="O265" s="123"/>
      <c r="P265" s="131"/>
      <c r="Q265" s="123"/>
      <c r="R265" s="123"/>
      <c r="S265" s="131"/>
      <c r="T265" s="123"/>
      <c r="U265" s="123"/>
      <c r="V265" s="131"/>
      <c r="W265" s="123"/>
      <c r="X265" s="123"/>
      <c r="Y265" s="131"/>
      <c r="Z265" s="123"/>
      <c r="AA265" s="123"/>
      <c r="AB265" s="131"/>
      <c r="AC265" s="123"/>
      <c r="AD265" s="123"/>
      <c r="AE265" s="131"/>
      <c r="AF265" s="123"/>
      <c r="AG265" s="123"/>
      <c r="AH265" s="131"/>
      <c r="AI265" s="123"/>
      <c r="AJ265" s="123"/>
      <c r="AK265" s="131"/>
      <c r="AL265" s="123"/>
      <c r="AM265" s="123"/>
      <c r="AN265" s="131"/>
      <c r="AO265" s="123"/>
      <c r="AP265" s="123"/>
      <c r="AQ265" s="131"/>
      <c r="AR265" s="309"/>
    </row>
    <row r="266" spans="1:44" ht="28.5" customHeight="1">
      <c r="A266" s="305"/>
      <c r="B266" s="306"/>
      <c r="C266" s="307"/>
      <c r="D266" s="151" t="s">
        <v>43</v>
      </c>
      <c r="E266" s="216">
        <f t="shared" si="514"/>
        <v>0</v>
      </c>
      <c r="F266" s="216">
        <f t="shared" si="515"/>
        <v>0</v>
      </c>
      <c r="G266" s="127" t="e">
        <f t="shared" si="516"/>
        <v>#DIV/0!</v>
      </c>
      <c r="H266" s="123"/>
      <c r="I266" s="123"/>
      <c r="J266" s="131"/>
      <c r="K266" s="123"/>
      <c r="L266" s="123"/>
      <c r="M266" s="131"/>
      <c r="N266" s="123"/>
      <c r="O266" s="123"/>
      <c r="P266" s="131"/>
      <c r="Q266" s="123"/>
      <c r="R266" s="123"/>
      <c r="S266" s="131"/>
      <c r="T266" s="123"/>
      <c r="U266" s="123"/>
      <c r="V266" s="131"/>
      <c r="W266" s="123"/>
      <c r="X266" s="123"/>
      <c r="Y266" s="131"/>
      <c r="Z266" s="123"/>
      <c r="AA266" s="123"/>
      <c r="AB266" s="131"/>
      <c r="AC266" s="123"/>
      <c r="AD266" s="123"/>
      <c r="AE266" s="131"/>
      <c r="AF266" s="123"/>
      <c r="AG266" s="123"/>
      <c r="AH266" s="131"/>
      <c r="AI266" s="123"/>
      <c r="AJ266" s="123"/>
      <c r="AK266" s="131"/>
      <c r="AL266" s="123"/>
      <c r="AM266" s="123"/>
      <c r="AN266" s="131"/>
      <c r="AO266" s="123"/>
      <c r="AP266" s="123"/>
      <c r="AQ266" s="131"/>
      <c r="AR266" s="309"/>
    </row>
    <row r="267" spans="1:44" s="136" customFormat="1" ht="22.15" customHeight="1">
      <c r="A267" s="305" t="s">
        <v>384</v>
      </c>
      <c r="B267" s="306" t="s">
        <v>385</v>
      </c>
      <c r="C267" s="307" t="s">
        <v>328</v>
      </c>
      <c r="D267" s="132" t="s">
        <v>41</v>
      </c>
      <c r="E267" s="215">
        <f>SUM(E268:E270)</f>
        <v>0</v>
      </c>
      <c r="F267" s="215">
        <f>SUM(F268:F270)</f>
        <v>0</v>
      </c>
      <c r="G267" s="127" t="e">
        <f>F267/E267*100</f>
        <v>#DIV/0!</v>
      </c>
      <c r="H267" s="127">
        <f>SUM(H268:H270)</f>
        <v>0</v>
      </c>
      <c r="I267" s="127">
        <f t="shared" ref="I267:AQ267" si="517">SUM(I268:I270)</f>
        <v>0</v>
      </c>
      <c r="J267" s="127">
        <f t="shared" si="517"/>
        <v>0</v>
      </c>
      <c r="K267" s="127">
        <f t="shared" si="517"/>
        <v>0</v>
      </c>
      <c r="L267" s="127">
        <f t="shared" si="517"/>
        <v>0</v>
      </c>
      <c r="M267" s="127">
        <f t="shared" si="517"/>
        <v>0</v>
      </c>
      <c r="N267" s="127">
        <f t="shared" si="517"/>
        <v>0</v>
      </c>
      <c r="O267" s="127">
        <f t="shared" si="517"/>
        <v>0</v>
      </c>
      <c r="P267" s="127">
        <f t="shared" si="517"/>
        <v>0</v>
      </c>
      <c r="Q267" s="127">
        <f t="shared" si="517"/>
        <v>0</v>
      </c>
      <c r="R267" s="127">
        <f t="shared" si="517"/>
        <v>0</v>
      </c>
      <c r="S267" s="127">
        <f t="shared" si="517"/>
        <v>0</v>
      </c>
      <c r="T267" s="127">
        <f t="shared" si="517"/>
        <v>0</v>
      </c>
      <c r="U267" s="127">
        <f t="shared" si="517"/>
        <v>0</v>
      </c>
      <c r="V267" s="127">
        <f t="shared" si="517"/>
        <v>0</v>
      </c>
      <c r="W267" s="127">
        <f t="shared" si="517"/>
        <v>0</v>
      </c>
      <c r="X267" s="127">
        <f t="shared" si="517"/>
        <v>0</v>
      </c>
      <c r="Y267" s="127">
        <f t="shared" si="517"/>
        <v>0</v>
      </c>
      <c r="Z267" s="127">
        <f t="shared" si="517"/>
        <v>0</v>
      </c>
      <c r="AA267" s="127">
        <f t="shared" si="517"/>
        <v>0</v>
      </c>
      <c r="AB267" s="127">
        <f t="shared" si="517"/>
        <v>0</v>
      </c>
      <c r="AC267" s="127">
        <f t="shared" si="517"/>
        <v>0</v>
      </c>
      <c r="AD267" s="127">
        <f t="shared" si="517"/>
        <v>0</v>
      </c>
      <c r="AE267" s="127">
        <f t="shared" si="517"/>
        <v>0</v>
      </c>
      <c r="AF267" s="127">
        <f t="shared" si="517"/>
        <v>0</v>
      </c>
      <c r="AG267" s="127">
        <f t="shared" si="517"/>
        <v>0</v>
      </c>
      <c r="AH267" s="127">
        <f t="shared" si="517"/>
        <v>0</v>
      </c>
      <c r="AI267" s="127">
        <f t="shared" si="517"/>
        <v>0</v>
      </c>
      <c r="AJ267" s="127">
        <f t="shared" si="517"/>
        <v>0</v>
      </c>
      <c r="AK267" s="127">
        <f t="shared" si="517"/>
        <v>0</v>
      </c>
      <c r="AL267" s="127">
        <f t="shared" si="517"/>
        <v>0</v>
      </c>
      <c r="AM267" s="127">
        <f t="shared" si="517"/>
        <v>0</v>
      </c>
      <c r="AN267" s="127">
        <f t="shared" si="517"/>
        <v>0</v>
      </c>
      <c r="AO267" s="127">
        <f t="shared" si="517"/>
        <v>0</v>
      </c>
      <c r="AP267" s="127">
        <f t="shared" si="517"/>
        <v>0</v>
      </c>
      <c r="AQ267" s="127">
        <f t="shared" si="517"/>
        <v>0</v>
      </c>
      <c r="AR267" s="308"/>
    </row>
    <row r="268" spans="1:44" ht="31.5">
      <c r="A268" s="305"/>
      <c r="B268" s="306"/>
      <c r="C268" s="307"/>
      <c r="D268" s="150" t="s">
        <v>37</v>
      </c>
      <c r="E268" s="216">
        <f t="shared" ref="E268:E270" si="518">H268+K268+N268+Q268+T268+W268+Z268+AC268+AF268+AI268+AL268+AO268</f>
        <v>0</v>
      </c>
      <c r="F268" s="216">
        <f t="shared" ref="F268:F270" si="519">I268+L268+O268+R268+U268+X268+AA268+AD268+AG268+AJ268+AM268+AP268</f>
        <v>0</v>
      </c>
      <c r="G268" s="127" t="e">
        <f t="shared" ref="G268:G270" si="520">F268/E268*100</f>
        <v>#DIV/0!</v>
      </c>
      <c r="H268" s="123"/>
      <c r="I268" s="123"/>
      <c r="J268" s="131"/>
      <c r="K268" s="123"/>
      <c r="L268" s="123"/>
      <c r="M268" s="131"/>
      <c r="N268" s="123"/>
      <c r="O268" s="123"/>
      <c r="P268" s="131"/>
      <c r="Q268" s="123"/>
      <c r="R268" s="123"/>
      <c r="S268" s="131"/>
      <c r="T268" s="123"/>
      <c r="U268" s="123"/>
      <c r="V268" s="131"/>
      <c r="W268" s="123"/>
      <c r="X268" s="123"/>
      <c r="Y268" s="131"/>
      <c r="Z268" s="123"/>
      <c r="AA268" s="123"/>
      <c r="AB268" s="131"/>
      <c r="AC268" s="123"/>
      <c r="AD268" s="123"/>
      <c r="AE268" s="131"/>
      <c r="AF268" s="123"/>
      <c r="AG268" s="123"/>
      <c r="AH268" s="131"/>
      <c r="AI268" s="123"/>
      <c r="AJ268" s="123"/>
      <c r="AK268" s="123"/>
      <c r="AL268" s="123"/>
      <c r="AM268" s="123"/>
      <c r="AN268" s="131"/>
      <c r="AO268" s="123"/>
      <c r="AP268" s="123"/>
      <c r="AQ268" s="131"/>
      <c r="AR268" s="309"/>
    </row>
    <row r="269" spans="1:44" ht="31.15" customHeight="1">
      <c r="A269" s="305"/>
      <c r="B269" s="306"/>
      <c r="C269" s="307"/>
      <c r="D269" s="150" t="s">
        <v>2</v>
      </c>
      <c r="E269" s="216">
        <f t="shared" si="518"/>
        <v>0</v>
      </c>
      <c r="F269" s="216">
        <f t="shared" si="519"/>
        <v>0</v>
      </c>
      <c r="G269" s="127" t="e">
        <f t="shared" si="520"/>
        <v>#DIV/0!</v>
      </c>
      <c r="H269" s="123"/>
      <c r="I269" s="123"/>
      <c r="J269" s="131"/>
      <c r="K269" s="123"/>
      <c r="L269" s="123"/>
      <c r="M269" s="131"/>
      <c r="N269" s="123"/>
      <c r="O269" s="123"/>
      <c r="P269" s="131"/>
      <c r="Q269" s="123"/>
      <c r="R269" s="123"/>
      <c r="S269" s="131"/>
      <c r="T269" s="123"/>
      <c r="U269" s="123"/>
      <c r="V269" s="131"/>
      <c r="W269" s="123"/>
      <c r="X269" s="123"/>
      <c r="Y269" s="131"/>
      <c r="Z269" s="123"/>
      <c r="AA269" s="123"/>
      <c r="AB269" s="131"/>
      <c r="AC269" s="123"/>
      <c r="AD269" s="123"/>
      <c r="AE269" s="131"/>
      <c r="AF269" s="123"/>
      <c r="AG269" s="123"/>
      <c r="AH269" s="131"/>
      <c r="AI269" s="123"/>
      <c r="AJ269" s="123"/>
      <c r="AK269" s="131"/>
      <c r="AL269" s="123"/>
      <c r="AM269" s="123"/>
      <c r="AN269" s="131"/>
      <c r="AO269" s="123"/>
      <c r="AP269" s="123"/>
      <c r="AQ269" s="131"/>
      <c r="AR269" s="309"/>
    </row>
    <row r="270" spans="1:44" ht="28.5" customHeight="1">
      <c r="A270" s="305"/>
      <c r="B270" s="306"/>
      <c r="C270" s="307"/>
      <c r="D270" s="151" t="s">
        <v>43</v>
      </c>
      <c r="E270" s="216">
        <f t="shared" si="518"/>
        <v>0</v>
      </c>
      <c r="F270" s="216">
        <f t="shared" si="519"/>
        <v>0</v>
      </c>
      <c r="G270" s="127" t="e">
        <f t="shared" si="520"/>
        <v>#DIV/0!</v>
      </c>
      <c r="H270" s="123"/>
      <c r="I270" s="123"/>
      <c r="J270" s="131"/>
      <c r="K270" s="123"/>
      <c r="L270" s="123"/>
      <c r="M270" s="131"/>
      <c r="N270" s="123"/>
      <c r="O270" s="123"/>
      <c r="P270" s="131"/>
      <c r="Q270" s="123"/>
      <c r="R270" s="123"/>
      <c r="S270" s="131"/>
      <c r="T270" s="123"/>
      <c r="U270" s="123"/>
      <c r="V270" s="131"/>
      <c r="W270" s="123"/>
      <c r="X270" s="123"/>
      <c r="Y270" s="131"/>
      <c r="Z270" s="123"/>
      <c r="AA270" s="123"/>
      <c r="AB270" s="131"/>
      <c r="AC270" s="123"/>
      <c r="AD270" s="123"/>
      <c r="AE270" s="131"/>
      <c r="AF270" s="123"/>
      <c r="AG270" s="123"/>
      <c r="AH270" s="131"/>
      <c r="AI270" s="123"/>
      <c r="AJ270" s="123"/>
      <c r="AK270" s="131"/>
      <c r="AL270" s="123"/>
      <c r="AM270" s="123"/>
      <c r="AN270" s="131"/>
      <c r="AO270" s="123"/>
      <c r="AP270" s="123"/>
      <c r="AQ270" s="131"/>
      <c r="AR270" s="309"/>
    </row>
    <row r="271" spans="1:44" ht="20.25" customHeight="1">
      <c r="A271" s="314"/>
      <c r="B271" s="315" t="s">
        <v>378</v>
      </c>
      <c r="C271" s="316"/>
      <c r="D271" s="132" t="s">
        <v>41</v>
      </c>
      <c r="E271" s="215">
        <f>SUM(E272:E274)</f>
        <v>0</v>
      </c>
      <c r="F271" s="215">
        <f>SUM(F272:F274)</f>
        <v>0</v>
      </c>
      <c r="G271" s="130" t="e">
        <v>#DIV/0!</v>
      </c>
      <c r="H271" s="127">
        <f>SUM(H272:H274)</f>
        <v>0</v>
      </c>
      <c r="I271" s="127">
        <f t="shared" ref="I271:AQ271" si="521">SUM(I272:I274)</f>
        <v>0</v>
      </c>
      <c r="J271" s="127">
        <f t="shared" si="521"/>
        <v>0</v>
      </c>
      <c r="K271" s="127">
        <f t="shared" si="521"/>
        <v>0</v>
      </c>
      <c r="L271" s="127">
        <f t="shared" si="521"/>
        <v>0</v>
      </c>
      <c r="M271" s="127">
        <f t="shared" si="521"/>
        <v>0</v>
      </c>
      <c r="N271" s="127">
        <f t="shared" si="521"/>
        <v>0</v>
      </c>
      <c r="O271" s="127">
        <f t="shared" si="521"/>
        <v>0</v>
      </c>
      <c r="P271" s="127">
        <f t="shared" si="521"/>
        <v>0</v>
      </c>
      <c r="Q271" s="127">
        <f t="shared" si="521"/>
        <v>0</v>
      </c>
      <c r="R271" s="127">
        <f t="shared" si="521"/>
        <v>0</v>
      </c>
      <c r="S271" s="127">
        <f t="shared" si="521"/>
        <v>0</v>
      </c>
      <c r="T271" s="127">
        <f t="shared" si="521"/>
        <v>0</v>
      </c>
      <c r="U271" s="127">
        <f t="shared" si="521"/>
        <v>0</v>
      </c>
      <c r="V271" s="127">
        <f t="shared" si="521"/>
        <v>0</v>
      </c>
      <c r="W271" s="127">
        <f t="shared" si="521"/>
        <v>0</v>
      </c>
      <c r="X271" s="127">
        <f t="shared" si="521"/>
        <v>0</v>
      </c>
      <c r="Y271" s="127">
        <f t="shared" si="521"/>
        <v>0</v>
      </c>
      <c r="Z271" s="127">
        <f t="shared" si="521"/>
        <v>0</v>
      </c>
      <c r="AA271" s="127">
        <f t="shared" si="521"/>
        <v>0</v>
      </c>
      <c r="AB271" s="127">
        <f t="shared" si="521"/>
        <v>0</v>
      </c>
      <c r="AC271" s="127">
        <f t="shared" si="521"/>
        <v>0</v>
      </c>
      <c r="AD271" s="127">
        <f t="shared" si="521"/>
        <v>0</v>
      </c>
      <c r="AE271" s="127">
        <f t="shared" si="521"/>
        <v>0</v>
      </c>
      <c r="AF271" s="127">
        <f t="shared" si="521"/>
        <v>0</v>
      </c>
      <c r="AG271" s="127">
        <f t="shared" si="521"/>
        <v>0</v>
      </c>
      <c r="AH271" s="127">
        <f t="shared" si="521"/>
        <v>0</v>
      </c>
      <c r="AI271" s="127">
        <f t="shared" si="521"/>
        <v>0</v>
      </c>
      <c r="AJ271" s="127">
        <f t="shared" si="521"/>
        <v>0</v>
      </c>
      <c r="AK271" s="127">
        <f t="shared" si="521"/>
        <v>0</v>
      </c>
      <c r="AL271" s="127">
        <f t="shared" si="521"/>
        <v>0</v>
      </c>
      <c r="AM271" s="127">
        <f t="shared" si="521"/>
        <v>0</v>
      </c>
      <c r="AN271" s="127">
        <f t="shared" si="521"/>
        <v>0</v>
      </c>
      <c r="AO271" s="127">
        <f t="shared" si="521"/>
        <v>0</v>
      </c>
      <c r="AP271" s="127">
        <f t="shared" si="521"/>
        <v>0</v>
      </c>
      <c r="AQ271" s="127">
        <f t="shared" si="521"/>
        <v>0</v>
      </c>
      <c r="AR271" s="321"/>
    </row>
    <row r="272" spans="1:44" ht="35.25" customHeight="1">
      <c r="A272" s="314"/>
      <c r="B272" s="317"/>
      <c r="C272" s="318"/>
      <c r="D272" s="150" t="s">
        <v>37</v>
      </c>
      <c r="E272" s="216">
        <f t="shared" ref="E272:E274" si="522">H272+K272+N272+Q272+T272+W272+Z272+AC272+AF272+AI272+AL272+AO272</f>
        <v>0</v>
      </c>
      <c r="F272" s="216">
        <f t="shared" ref="F272:F274" si="523">I272+L272+O272+R272+U272+X272+AA272+AD272+AG272+AJ272+AM272+AP272</f>
        <v>0</v>
      </c>
      <c r="G272" s="131" t="e">
        <v>#DIV/0!</v>
      </c>
      <c r="H272" s="123">
        <f>H252</f>
        <v>0</v>
      </c>
      <c r="I272" s="123">
        <f t="shared" ref="I272:AQ272" si="524">I252</f>
        <v>0</v>
      </c>
      <c r="J272" s="123">
        <f t="shared" si="524"/>
        <v>0</v>
      </c>
      <c r="K272" s="123">
        <f t="shared" si="524"/>
        <v>0</v>
      </c>
      <c r="L272" s="123">
        <f t="shared" si="524"/>
        <v>0</v>
      </c>
      <c r="M272" s="123">
        <f t="shared" si="524"/>
        <v>0</v>
      </c>
      <c r="N272" s="123">
        <f t="shared" si="524"/>
        <v>0</v>
      </c>
      <c r="O272" s="123">
        <f t="shared" si="524"/>
        <v>0</v>
      </c>
      <c r="P272" s="123">
        <f t="shared" si="524"/>
        <v>0</v>
      </c>
      <c r="Q272" s="123">
        <f t="shared" si="524"/>
        <v>0</v>
      </c>
      <c r="R272" s="123">
        <f t="shared" si="524"/>
        <v>0</v>
      </c>
      <c r="S272" s="123">
        <f t="shared" si="524"/>
        <v>0</v>
      </c>
      <c r="T272" s="123">
        <f t="shared" si="524"/>
        <v>0</v>
      </c>
      <c r="U272" s="123">
        <f t="shared" si="524"/>
        <v>0</v>
      </c>
      <c r="V272" s="123">
        <f t="shared" si="524"/>
        <v>0</v>
      </c>
      <c r="W272" s="123">
        <f t="shared" si="524"/>
        <v>0</v>
      </c>
      <c r="X272" s="123">
        <f t="shared" si="524"/>
        <v>0</v>
      </c>
      <c r="Y272" s="123">
        <f t="shared" si="524"/>
        <v>0</v>
      </c>
      <c r="Z272" s="123">
        <f t="shared" si="524"/>
        <v>0</v>
      </c>
      <c r="AA272" s="123">
        <f t="shared" si="524"/>
        <v>0</v>
      </c>
      <c r="AB272" s="123">
        <f t="shared" si="524"/>
        <v>0</v>
      </c>
      <c r="AC272" s="123">
        <f t="shared" si="524"/>
        <v>0</v>
      </c>
      <c r="AD272" s="123">
        <f t="shared" si="524"/>
        <v>0</v>
      </c>
      <c r="AE272" s="123">
        <f t="shared" si="524"/>
        <v>0</v>
      </c>
      <c r="AF272" s="123">
        <f t="shared" si="524"/>
        <v>0</v>
      </c>
      <c r="AG272" s="123">
        <f t="shared" si="524"/>
        <v>0</v>
      </c>
      <c r="AH272" s="123">
        <f t="shared" si="524"/>
        <v>0</v>
      </c>
      <c r="AI272" s="123">
        <f t="shared" si="524"/>
        <v>0</v>
      </c>
      <c r="AJ272" s="123">
        <f t="shared" si="524"/>
        <v>0</v>
      </c>
      <c r="AK272" s="123">
        <f t="shared" si="524"/>
        <v>0</v>
      </c>
      <c r="AL272" s="123">
        <f t="shared" si="524"/>
        <v>0</v>
      </c>
      <c r="AM272" s="123">
        <f t="shared" si="524"/>
        <v>0</v>
      </c>
      <c r="AN272" s="123">
        <f t="shared" si="524"/>
        <v>0</v>
      </c>
      <c r="AO272" s="123">
        <f t="shared" si="524"/>
        <v>0</v>
      </c>
      <c r="AP272" s="123">
        <f t="shared" si="524"/>
        <v>0</v>
      </c>
      <c r="AQ272" s="123">
        <f t="shared" si="524"/>
        <v>0</v>
      </c>
      <c r="AR272" s="322"/>
    </row>
    <row r="273" spans="1:44" ht="33" customHeight="1">
      <c r="A273" s="314"/>
      <c r="B273" s="317"/>
      <c r="C273" s="318"/>
      <c r="D273" s="150" t="s">
        <v>2</v>
      </c>
      <c r="E273" s="216">
        <f t="shared" si="522"/>
        <v>0</v>
      </c>
      <c r="F273" s="216">
        <f t="shared" si="523"/>
        <v>0</v>
      </c>
      <c r="G273" s="131" t="e">
        <v>#DIV/0!</v>
      </c>
      <c r="H273" s="123">
        <f t="shared" ref="H273:AQ273" si="525">H253</f>
        <v>0</v>
      </c>
      <c r="I273" s="123">
        <f t="shared" si="525"/>
        <v>0</v>
      </c>
      <c r="J273" s="123">
        <f t="shared" si="525"/>
        <v>0</v>
      </c>
      <c r="K273" s="123">
        <f t="shared" si="525"/>
        <v>0</v>
      </c>
      <c r="L273" s="123">
        <f t="shared" si="525"/>
        <v>0</v>
      </c>
      <c r="M273" s="123">
        <f t="shared" si="525"/>
        <v>0</v>
      </c>
      <c r="N273" s="123">
        <f t="shared" si="525"/>
        <v>0</v>
      </c>
      <c r="O273" s="123">
        <f t="shared" si="525"/>
        <v>0</v>
      </c>
      <c r="P273" s="123">
        <f t="shared" si="525"/>
        <v>0</v>
      </c>
      <c r="Q273" s="123">
        <f t="shared" si="525"/>
        <v>0</v>
      </c>
      <c r="R273" s="123">
        <f t="shared" si="525"/>
        <v>0</v>
      </c>
      <c r="S273" s="123">
        <f t="shared" si="525"/>
        <v>0</v>
      </c>
      <c r="T273" s="123">
        <f t="shared" si="525"/>
        <v>0</v>
      </c>
      <c r="U273" s="123">
        <f t="shared" si="525"/>
        <v>0</v>
      </c>
      <c r="V273" s="123">
        <f t="shared" si="525"/>
        <v>0</v>
      </c>
      <c r="W273" s="123">
        <f t="shared" si="525"/>
        <v>0</v>
      </c>
      <c r="X273" s="123">
        <f t="shared" si="525"/>
        <v>0</v>
      </c>
      <c r="Y273" s="123">
        <f t="shared" si="525"/>
        <v>0</v>
      </c>
      <c r="Z273" s="123">
        <f t="shared" si="525"/>
        <v>0</v>
      </c>
      <c r="AA273" s="123">
        <f t="shared" si="525"/>
        <v>0</v>
      </c>
      <c r="AB273" s="123">
        <f t="shared" si="525"/>
        <v>0</v>
      </c>
      <c r="AC273" s="123">
        <f t="shared" si="525"/>
        <v>0</v>
      </c>
      <c r="AD273" s="123">
        <f t="shared" si="525"/>
        <v>0</v>
      </c>
      <c r="AE273" s="123">
        <f t="shared" si="525"/>
        <v>0</v>
      </c>
      <c r="AF273" s="123">
        <f t="shared" si="525"/>
        <v>0</v>
      </c>
      <c r="AG273" s="123">
        <f t="shared" si="525"/>
        <v>0</v>
      </c>
      <c r="AH273" s="123">
        <f t="shared" si="525"/>
        <v>0</v>
      </c>
      <c r="AI273" s="123">
        <f t="shared" si="525"/>
        <v>0</v>
      </c>
      <c r="AJ273" s="123">
        <f t="shared" si="525"/>
        <v>0</v>
      </c>
      <c r="AK273" s="123">
        <f t="shared" si="525"/>
        <v>0</v>
      </c>
      <c r="AL273" s="123">
        <f t="shared" si="525"/>
        <v>0</v>
      </c>
      <c r="AM273" s="123">
        <f t="shared" si="525"/>
        <v>0</v>
      </c>
      <c r="AN273" s="123">
        <f t="shared" si="525"/>
        <v>0</v>
      </c>
      <c r="AO273" s="123">
        <f t="shared" si="525"/>
        <v>0</v>
      </c>
      <c r="AP273" s="123">
        <f t="shared" si="525"/>
        <v>0</v>
      </c>
      <c r="AQ273" s="123">
        <f t="shared" si="525"/>
        <v>0</v>
      </c>
      <c r="AR273" s="322"/>
    </row>
    <row r="274" spans="1:44" ht="19.7" customHeight="1">
      <c r="A274" s="314"/>
      <c r="B274" s="319"/>
      <c r="C274" s="320"/>
      <c r="D274" s="151" t="s">
        <v>43</v>
      </c>
      <c r="E274" s="216">
        <f t="shared" si="522"/>
        <v>0</v>
      </c>
      <c r="F274" s="216">
        <f t="shared" si="523"/>
        <v>0</v>
      </c>
      <c r="G274" s="131" t="e">
        <v>#DIV/0!</v>
      </c>
      <c r="H274" s="123">
        <f t="shared" ref="H274:AQ274" si="526">H254</f>
        <v>0</v>
      </c>
      <c r="I274" s="123">
        <f t="shared" si="526"/>
        <v>0</v>
      </c>
      <c r="J274" s="123">
        <f t="shared" si="526"/>
        <v>0</v>
      </c>
      <c r="K274" s="123">
        <f t="shared" si="526"/>
        <v>0</v>
      </c>
      <c r="L274" s="123">
        <f t="shared" si="526"/>
        <v>0</v>
      </c>
      <c r="M274" s="123">
        <f t="shared" si="526"/>
        <v>0</v>
      </c>
      <c r="N274" s="123">
        <f t="shared" si="526"/>
        <v>0</v>
      </c>
      <c r="O274" s="123">
        <f t="shared" si="526"/>
        <v>0</v>
      </c>
      <c r="P274" s="123">
        <f t="shared" si="526"/>
        <v>0</v>
      </c>
      <c r="Q274" s="123">
        <f t="shared" si="526"/>
        <v>0</v>
      </c>
      <c r="R274" s="123">
        <f t="shared" si="526"/>
        <v>0</v>
      </c>
      <c r="S274" s="123">
        <f t="shared" si="526"/>
        <v>0</v>
      </c>
      <c r="T274" s="123">
        <f t="shared" si="526"/>
        <v>0</v>
      </c>
      <c r="U274" s="123">
        <f t="shared" si="526"/>
        <v>0</v>
      </c>
      <c r="V274" s="123">
        <f t="shared" si="526"/>
        <v>0</v>
      </c>
      <c r="W274" s="123">
        <f t="shared" si="526"/>
        <v>0</v>
      </c>
      <c r="X274" s="123">
        <f t="shared" si="526"/>
        <v>0</v>
      </c>
      <c r="Y274" s="123">
        <f t="shared" si="526"/>
        <v>0</v>
      </c>
      <c r="Z274" s="123">
        <f t="shared" si="526"/>
        <v>0</v>
      </c>
      <c r="AA274" s="123">
        <f t="shared" si="526"/>
        <v>0</v>
      </c>
      <c r="AB274" s="123">
        <f t="shared" si="526"/>
        <v>0</v>
      </c>
      <c r="AC274" s="123">
        <f t="shared" si="526"/>
        <v>0</v>
      </c>
      <c r="AD274" s="123">
        <f t="shared" si="526"/>
        <v>0</v>
      </c>
      <c r="AE274" s="123">
        <f t="shared" si="526"/>
        <v>0</v>
      </c>
      <c r="AF274" s="123">
        <f t="shared" si="526"/>
        <v>0</v>
      </c>
      <c r="AG274" s="123">
        <f t="shared" si="526"/>
        <v>0</v>
      </c>
      <c r="AH274" s="123">
        <f t="shared" si="526"/>
        <v>0</v>
      </c>
      <c r="AI274" s="123">
        <f t="shared" si="526"/>
        <v>0</v>
      </c>
      <c r="AJ274" s="123">
        <f t="shared" si="526"/>
        <v>0</v>
      </c>
      <c r="AK274" s="123">
        <f t="shared" si="526"/>
        <v>0</v>
      </c>
      <c r="AL274" s="123">
        <f t="shared" si="526"/>
        <v>0</v>
      </c>
      <c r="AM274" s="123">
        <f t="shared" si="526"/>
        <v>0</v>
      </c>
      <c r="AN274" s="123">
        <f t="shared" si="526"/>
        <v>0</v>
      </c>
      <c r="AO274" s="123">
        <f t="shared" si="526"/>
        <v>0</v>
      </c>
      <c r="AP274" s="123">
        <f t="shared" si="526"/>
        <v>0</v>
      </c>
      <c r="AQ274" s="123">
        <f t="shared" si="526"/>
        <v>0</v>
      </c>
      <c r="AR274" s="322"/>
    </row>
    <row r="275" spans="1:44" ht="19.7" customHeight="1">
      <c r="A275" s="323" t="s">
        <v>386</v>
      </c>
      <c r="B275" s="324"/>
      <c r="C275" s="324"/>
      <c r="D275" s="324"/>
      <c r="E275" s="324"/>
      <c r="F275" s="324"/>
      <c r="G275" s="324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  <c r="AR275" s="325"/>
    </row>
    <row r="276" spans="1:44" ht="18.75" customHeight="1">
      <c r="A276" s="305" t="s">
        <v>388</v>
      </c>
      <c r="B276" s="306" t="s">
        <v>395</v>
      </c>
      <c r="C276" s="306" t="s">
        <v>328</v>
      </c>
      <c r="D276" s="132" t="s">
        <v>41</v>
      </c>
      <c r="E276" s="215">
        <f>SUM(E277:E279)</f>
        <v>5252.75</v>
      </c>
      <c r="F276" s="215">
        <f>SUM(F277:F279)</f>
        <v>0</v>
      </c>
      <c r="G276" s="127">
        <f>F276/E276*100</f>
        <v>0</v>
      </c>
      <c r="H276" s="127">
        <f t="shared" ref="H276:AQ276" si="527">SUM(H277:H279)</f>
        <v>0</v>
      </c>
      <c r="I276" s="127">
        <f t="shared" si="527"/>
        <v>0</v>
      </c>
      <c r="J276" s="127">
        <f t="shared" si="527"/>
        <v>0</v>
      </c>
      <c r="K276" s="127">
        <f t="shared" si="527"/>
        <v>0</v>
      </c>
      <c r="L276" s="127">
        <f t="shared" si="527"/>
        <v>0</v>
      </c>
      <c r="M276" s="127">
        <f t="shared" si="527"/>
        <v>0</v>
      </c>
      <c r="N276" s="127">
        <f t="shared" si="527"/>
        <v>0</v>
      </c>
      <c r="O276" s="127">
        <f t="shared" si="527"/>
        <v>0</v>
      </c>
      <c r="P276" s="127">
        <f t="shared" si="527"/>
        <v>0</v>
      </c>
      <c r="Q276" s="127">
        <f t="shared" si="527"/>
        <v>0</v>
      </c>
      <c r="R276" s="127">
        <f t="shared" si="527"/>
        <v>0</v>
      </c>
      <c r="S276" s="127">
        <f t="shared" si="527"/>
        <v>0</v>
      </c>
      <c r="T276" s="127">
        <f t="shared" si="527"/>
        <v>0</v>
      </c>
      <c r="U276" s="127">
        <f t="shared" si="527"/>
        <v>0</v>
      </c>
      <c r="V276" s="127">
        <f t="shared" si="527"/>
        <v>0</v>
      </c>
      <c r="W276" s="127">
        <f t="shared" si="527"/>
        <v>0</v>
      </c>
      <c r="X276" s="127">
        <f t="shared" si="527"/>
        <v>0</v>
      </c>
      <c r="Y276" s="127">
        <f t="shared" si="527"/>
        <v>0</v>
      </c>
      <c r="Z276" s="127">
        <f t="shared" si="527"/>
        <v>0</v>
      </c>
      <c r="AA276" s="127">
        <f t="shared" si="527"/>
        <v>0</v>
      </c>
      <c r="AB276" s="127">
        <f t="shared" si="527"/>
        <v>0</v>
      </c>
      <c r="AC276" s="127">
        <f t="shared" si="527"/>
        <v>0</v>
      </c>
      <c r="AD276" s="127">
        <f t="shared" si="527"/>
        <v>0</v>
      </c>
      <c r="AE276" s="127">
        <f t="shared" si="527"/>
        <v>0</v>
      </c>
      <c r="AF276" s="127">
        <f t="shared" si="527"/>
        <v>5252.75</v>
      </c>
      <c r="AG276" s="127">
        <f t="shared" si="527"/>
        <v>0</v>
      </c>
      <c r="AH276" s="127">
        <f t="shared" si="527"/>
        <v>0</v>
      </c>
      <c r="AI276" s="127">
        <f t="shared" si="527"/>
        <v>0</v>
      </c>
      <c r="AJ276" s="127">
        <f t="shared" si="527"/>
        <v>0</v>
      </c>
      <c r="AK276" s="127">
        <f t="shared" si="527"/>
        <v>0</v>
      </c>
      <c r="AL276" s="127">
        <f t="shared" si="527"/>
        <v>0</v>
      </c>
      <c r="AM276" s="127">
        <f t="shared" si="527"/>
        <v>0</v>
      </c>
      <c r="AN276" s="127">
        <f t="shared" si="527"/>
        <v>0</v>
      </c>
      <c r="AO276" s="127">
        <f t="shared" si="527"/>
        <v>0</v>
      </c>
      <c r="AP276" s="127">
        <f t="shared" si="527"/>
        <v>0</v>
      </c>
      <c r="AQ276" s="127">
        <f t="shared" si="527"/>
        <v>0</v>
      </c>
      <c r="AR276" s="308"/>
    </row>
    <row r="277" spans="1:44" ht="31.5">
      <c r="A277" s="305"/>
      <c r="B277" s="306"/>
      <c r="C277" s="306"/>
      <c r="D277" s="150" t="s">
        <v>37</v>
      </c>
      <c r="E277" s="216">
        <f t="shared" ref="E277:E279" si="528">H277+K277+N277+Q277+T277+W277+Z277+AC277+AF277+AI277+AL277+AO277</f>
        <v>1635.8</v>
      </c>
      <c r="F277" s="216">
        <f t="shared" ref="F277:F279" si="529">I277+L277+O277+R277+U277+X277+AA277+AD277+AG277+AJ277+AM277+AP277</f>
        <v>0</v>
      </c>
      <c r="G277" s="127">
        <f t="shared" ref="G277:G279" si="530">F277/E277*100</f>
        <v>0</v>
      </c>
      <c r="H277" s="123">
        <f>H281</f>
        <v>0</v>
      </c>
      <c r="I277" s="123">
        <f t="shared" ref="I277:AQ277" si="531">I281</f>
        <v>0</v>
      </c>
      <c r="J277" s="123">
        <f t="shared" si="531"/>
        <v>0</v>
      </c>
      <c r="K277" s="123">
        <f t="shared" si="531"/>
        <v>0</v>
      </c>
      <c r="L277" s="123">
        <f t="shared" si="531"/>
        <v>0</v>
      </c>
      <c r="M277" s="123">
        <f t="shared" si="531"/>
        <v>0</v>
      </c>
      <c r="N277" s="123">
        <f t="shared" si="531"/>
        <v>0</v>
      </c>
      <c r="O277" s="123">
        <f t="shared" si="531"/>
        <v>0</v>
      </c>
      <c r="P277" s="123">
        <f t="shared" si="531"/>
        <v>0</v>
      </c>
      <c r="Q277" s="123">
        <f t="shared" si="531"/>
        <v>0</v>
      </c>
      <c r="R277" s="123">
        <f t="shared" si="531"/>
        <v>0</v>
      </c>
      <c r="S277" s="123">
        <f t="shared" si="531"/>
        <v>0</v>
      </c>
      <c r="T277" s="123">
        <f t="shared" si="531"/>
        <v>0</v>
      </c>
      <c r="U277" s="123">
        <f t="shared" si="531"/>
        <v>0</v>
      </c>
      <c r="V277" s="123">
        <f t="shared" si="531"/>
        <v>0</v>
      </c>
      <c r="W277" s="123">
        <f t="shared" si="531"/>
        <v>0</v>
      </c>
      <c r="X277" s="123">
        <f t="shared" si="531"/>
        <v>0</v>
      </c>
      <c r="Y277" s="123">
        <f t="shared" si="531"/>
        <v>0</v>
      </c>
      <c r="Z277" s="123">
        <f t="shared" si="531"/>
        <v>0</v>
      </c>
      <c r="AA277" s="123">
        <f t="shared" si="531"/>
        <v>0</v>
      </c>
      <c r="AB277" s="123">
        <f t="shared" si="531"/>
        <v>0</v>
      </c>
      <c r="AC277" s="123">
        <f t="shared" si="531"/>
        <v>0</v>
      </c>
      <c r="AD277" s="123">
        <f t="shared" si="531"/>
        <v>0</v>
      </c>
      <c r="AE277" s="123">
        <f t="shared" si="531"/>
        <v>0</v>
      </c>
      <c r="AF277" s="123">
        <f t="shared" si="531"/>
        <v>1635.8</v>
      </c>
      <c r="AG277" s="123">
        <f t="shared" si="531"/>
        <v>0</v>
      </c>
      <c r="AH277" s="123">
        <f t="shared" si="531"/>
        <v>0</v>
      </c>
      <c r="AI277" s="123">
        <f t="shared" si="531"/>
        <v>0</v>
      </c>
      <c r="AJ277" s="123">
        <f t="shared" si="531"/>
        <v>0</v>
      </c>
      <c r="AK277" s="123">
        <f t="shared" si="531"/>
        <v>0</v>
      </c>
      <c r="AL277" s="123">
        <f t="shared" si="531"/>
        <v>0</v>
      </c>
      <c r="AM277" s="123">
        <f t="shared" si="531"/>
        <v>0</v>
      </c>
      <c r="AN277" s="123">
        <f t="shared" si="531"/>
        <v>0</v>
      </c>
      <c r="AO277" s="123">
        <f t="shared" si="531"/>
        <v>0</v>
      </c>
      <c r="AP277" s="123">
        <f t="shared" si="531"/>
        <v>0</v>
      </c>
      <c r="AQ277" s="123">
        <f t="shared" si="531"/>
        <v>0</v>
      </c>
      <c r="AR277" s="309"/>
    </row>
    <row r="278" spans="1:44" ht="46.5" customHeight="1">
      <c r="A278" s="305"/>
      <c r="B278" s="306"/>
      <c r="C278" s="306"/>
      <c r="D278" s="150" t="s">
        <v>2</v>
      </c>
      <c r="E278" s="216">
        <f t="shared" si="528"/>
        <v>2566.4</v>
      </c>
      <c r="F278" s="216">
        <f t="shared" si="529"/>
        <v>0</v>
      </c>
      <c r="G278" s="127">
        <f t="shared" si="530"/>
        <v>0</v>
      </c>
      <c r="H278" s="123">
        <f t="shared" ref="H278:AQ278" si="532">H282</f>
        <v>0</v>
      </c>
      <c r="I278" s="123">
        <f t="shared" si="532"/>
        <v>0</v>
      </c>
      <c r="J278" s="123">
        <f t="shared" si="532"/>
        <v>0</v>
      </c>
      <c r="K278" s="123">
        <f t="shared" si="532"/>
        <v>0</v>
      </c>
      <c r="L278" s="123">
        <f t="shared" si="532"/>
        <v>0</v>
      </c>
      <c r="M278" s="123">
        <f t="shared" si="532"/>
        <v>0</v>
      </c>
      <c r="N278" s="123">
        <f t="shared" si="532"/>
        <v>0</v>
      </c>
      <c r="O278" s="123">
        <f t="shared" si="532"/>
        <v>0</v>
      </c>
      <c r="P278" s="123">
        <f t="shared" si="532"/>
        <v>0</v>
      </c>
      <c r="Q278" s="123">
        <f t="shared" si="532"/>
        <v>0</v>
      </c>
      <c r="R278" s="123">
        <f t="shared" si="532"/>
        <v>0</v>
      </c>
      <c r="S278" s="123">
        <f t="shared" si="532"/>
        <v>0</v>
      </c>
      <c r="T278" s="123">
        <f t="shared" si="532"/>
        <v>0</v>
      </c>
      <c r="U278" s="123">
        <f t="shared" si="532"/>
        <v>0</v>
      </c>
      <c r="V278" s="123">
        <f t="shared" si="532"/>
        <v>0</v>
      </c>
      <c r="W278" s="123">
        <f t="shared" si="532"/>
        <v>0</v>
      </c>
      <c r="X278" s="123">
        <f t="shared" si="532"/>
        <v>0</v>
      </c>
      <c r="Y278" s="123">
        <f t="shared" si="532"/>
        <v>0</v>
      </c>
      <c r="Z278" s="123">
        <f t="shared" si="532"/>
        <v>0</v>
      </c>
      <c r="AA278" s="123">
        <f t="shared" si="532"/>
        <v>0</v>
      </c>
      <c r="AB278" s="123">
        <f t="shared" si="532"/>
        <v>0</v>
      </c>
      <c r="AC278" s="123">
        <f t="shared" si="532"/>
        <v>0</v>
      </c>
      <c r="AD278" s="123">
        <f t="shared" si="532"/>
        <v>0</v>
      </c>
      <c r="AE278" s="123">
        <f t="shared" si="532"/>
        <v>0</v>
      </c>
      <c r="AF278" s="123">
        <f t="shared" si="532"/>
        <v>2566.4</v>
      </c>
      <c r="AG278" s="123">
        <f t="shared" si="532"/>
        <v>0</v>
      </c>
      <c r="AH278" s="123">
        <f t="shared" si="532"/>
        <v>0</v>
      </c>
      <c r="AI278" s="123">
        <f t="shared" si="532"/>
        <v>0</v>
      </c>
      <c r="AJ278" s="123">
        <f t="shared" si="532"/>
        <v>0</v>
      </c>
      <c r="AK278" s="123">
        <f t="shared" si="532"/>
        <v>0</v>
      </c>
      <c r="AL278" s="123">
        <f t="shared" si="532"/>
        <v>0</v>
      </c>
      <c r="AM278" s="123">
        <f t="shared" si="532"/>
        <v>0</v>
      </c>
      <c r="AN278" s="123">
        <f t="shared" si="532"/>
        <v>0</v>
      </c>
      <c r="AO278" s="123">
        <f t="shared" si="532"/>
        <v>0</v>
      </c>
      <c r="AP278" s="123">
        <f t="shared" si="532"/>
        <v>0</v>
      </c>
      <c r="AQ278" s="123">
        <f t="shared" si="532"/>
        <v>0</v>
      </c>
      <c r="AR278" s="309"/>
    </row>
    <row r="279" spans="1:44" ht="27.2" customHeight="1">
      <c r="A279" s="305"/>
      <c r="B279" s="306"/>
      <c r="C279" s="306"/>
      <c r="D279" s="151" t="s">
        <v>43</v>
      </c>
      <c r="E279" s="216">
        <f t="shared" si="528"/>
        <v>1050.55</v>
      </c>
      <c r="F279" s="216">
        <f t="shared" si="529"/>
        <v>0</v>
      </c>
      <c r="G279" s="127">
        <f t="shared" si="530"/>
        <v>0</v>
      </c>
      <c r="H279" s="123">
        <f t="shared" ref="H279:AQ279" si="533">H283</f>
        <v>0</v>
      </c>
      <c r="I279" s="123">
        <f t="shared" si="533"/>
        <v>0</v>
      </c>
      <c r="J279" s="123">
        <f t="shared" si="533"/>
        <v>0</v>
      </c>
      <c r="K279" s="123">
        <f t="shared" si="533"/>
        <v>0</v>
      </c>
      <c r="L279" s="123">
        <f t="shared" si="533"/>
        <v>0</v>
      </c>
      <c r="M279" s="123">
        <f t="shared" si="533"/>
        <v>0</v>
      </c>
      <c r="N279" s="123">
        <f t="shared" si="533"/>
        <v>0</v>
      </c>
      <c r="O279" s="123">
        <f t="shared" si="533"/>
        <v>0</v>
      </c>
      <c r="P279" s="123">
        <f t="shared" si="533"/>
        <v>0</v>
      </c>
      <c r="Q279" s="123">
        <f t="shared" si="533"/>
        <v>0</v>
      </c>
      <c r="R279" s="123">
        <f t="shared" si="533"/>
        <v>0</v>
      </c>
      <c r="S279" s="123">
        <f t="shared" si="533"/>
        <v>0</v>
      </c>
      <c r="T279" s="123">
        <f t="shared" si="533"/>
        <v>0</v>
      </c>
      <c r="U279" s="123">
        <f t="shared" si="533"/>
        <v>0</v>
      </c>
      <c r="V279" s="123">
        <f t="shared" si="533"/>
        <v>0</v>
      </c>
      <c r="W279" s="123">
        <f t="shared" si="533"/>
        <v>0</v>
      </c>
      <c r="X279" s="123">
        <f t="shared" si="533"/>
        <v>0</v>
      </c>
      <c r="Y279" s="123">
        <f t="shared" si="533"/>
        <v>0</v>
      </c>
      <c r="Z279" s="123">
        <f t="shared" si="533"/>
        <v>0</v>
      </c>
      <c r="AA279" s="123">
        <f t="shared" si="533"/>
        <v>0</v>
      </c>
      <c r="AB279" s="123">
        <f t="shared" si="533"/>
        <v>0</v>
      </c>
      <c r="AC279" s="123">
        <f t="shared" si="533"/>
        <v>0</v>
      </c>
      <c r="AD279" s="123">
        <f t="shared" si="533"/>
        <v>0</v>
      </c>
      <c r="AE279" s="123">
        <f t="shared" si="533"/>
        <v>0</v>
      </c>
      <c r="AF279" s="123">
        <f t="shared" si="533"/>
        <v>1050.55</v>
      </c>
      <c r="AG279" s="123">
        <f t="shared" si="533"/>
        <v>0</v>
      </c>
      <c r="AH279" s="123">
        <f t="shared" si="533"/>
        <v>0</v>
      </c>
      <c r="AI279" s="123">
        <f t="shared" si="533"/>
        <v>0</v>
      </c>
      <c r="AJ279" s="123">
        <f t="shared" si="533"/>
        <v>0</v>
      </c>
      <c r="AK279" s="123">
        <f t="shared" si="533"/>
        <v>0</v>
      </c>
      <c r="AL279" s="123">
        <f t="shared" si="533"/>
        <v>0</v>
      </c>
      <c r="AM279" s="123">
        <f t="shared" si="533"/>
        <v>0</v>
      </c>
      <c r="AN279" s="123">
        <f t="shared" si="533"/>
        <v>0</v>
      </c>
      <c r="AO279" s="123">
        <f t="shared" si="533"/>
        <v>0</v>
      </c>
      <c r="AP279" s="123">
        <f t="shared" si="533"/>
        <v>0</v>
      </c>
      <c r="AQ279" s="123">
        <f t="shared" si="533"/>
        <v>0</v>
      </c>
      <c r="AR279" s="309"/>
    </row>
    <row r="280" spans="1:44" ht="18.75" customHeight="1">
      <c r="A280" s="305" t="s">
        <v>389</v>
      </c>
      <c r="B280" s="306" t="s">
        <v>396</v>
      </c>
      <c r="C280" s="306" t="s">
        <v>394</v>
      </c>
      <c r="D280" s="132" t="s">
        <v>41</v>
      </c>
      <c r="E280" s="215">
        <f>SUM(E281:E283)</f>
        <v>5252.75</v>
      </c>
      <c r="F280" s="215">
        <f>SUM(F281:F283)</f>
        <v>0</v>
      </c>
      <c r="G280" s="127">
        <f>F280/E280*100</f>
        <v>0</v>
      </c>
      <c r="H280" s="127">
        <f>SUM(H281:H283)</f>
        <v>0</v>
      </c>
      <c r="I280" s="127">
        <f t="shared" ref="I280:AQ280" si="534">SUM(I281:I283)</f>
        <v>0</v>
      </c>
      <c r="J280" s="127">
        <f t="shared" si="534"/>
        <v>0</v>
      </c>
      <c r="K280" s="127">
        <f t="shared" si="534"/>
        <v>0</v>
      </c>
      <c r="L280" s="127">
        <f t="shared" si="534"/>
        <v>0</v>
      </c>
      <c r="M280" s="127">
        <f t="shared" si="534"/>
        <v>0</v>
      </c>
      <c r="N280" s="127">
        <f t="shared" si="534"/>
        <v>0</v>
      </c>
      <c r="O280" s="127">
        <f t="shared" si="534"/>
        <v>0</v>
      </c>
      <c r="P280" s="127">
        <f t="shared" si="534"/>
        <v>0</v>
      </c>
      <c r="Q280" s="127">
        <f t="shared" si="534"/>
        <v>0</v>
      </c>
      <c r="R280" s="127">
        <f t="shared" si="534"/>
        <v>0</v>
      </c>
      <c r="S280" s="127">
        <f t="shared" si="534"/>
        <v>0</v>
      </c>
      <c r="T280" s="127">
        <f t="shared" si="534"/>
        <v>0</v>
      </c>
      <c r="U280" s="127">
        <f t="shared" si="534"/>
        <v>0</v>
      </c>
      <c r="V280" s="127">
        <f t="shared" si="534"/>
        <v>0</v>
      </c>
      <c r="W280" s="127">
        <f t="shared" si="534"/>
        <v>0</v>
      </c>
      <c r="X280" s="127">
        <f t="shared" si="534"/>
        <v>0</v>
      </c>
      <c r="Y280" s="127">
        <f t="shared" si="534"/>
        <v>0</v>
      </c>
      <c r="Z280" s="127">
        <f t="shared" si="534"/>
        <v>0</v>
      </c>
      <c r="AA280" s="127">
        <f t="shared" si="534"/>
        <v>0</v>
      </c>
      <c r="AB280" s="127">
        <f t="shared" si="534"/>
        <v>0</v>
      </c>
      <c r="AC280" s="127">
        <f t="shared" si="534"/>
        <v>0</v>
      </c>
      <c r="AD280" s="127">
        <f t="shared" si="534"/>
        <v>0</v>
      </c>
      <c r="AE280" s="127">
        <f t="shared" si="534"/>
        <v>0</v>
      </c>
      <c r="AF280" s="127">
        <f t="shared" si="534"/>
        <v>5252.75</v>
      </c>
      <c r="AG280" s="127">
        <f t="shared" si="534"/>
        <v>0</v>
      </c>
      <c r="AH280" s="127">
        <f t="shared" si="534"/>
        <v>0</v>
      </c>
      <c r="AI280" s="127">
        <f t="shared" si="534"/>
        <v>0</v>
      </c>
      <c r="AJ280" s="127">
        <f t="shared" si="534"/>
        <v>0</v>
      </c>
      <c r="AK280" s="127">
        <f t="shared" si="534"/>
        <v>0</v>
      </c>
      <c r="AL280" s="127">
        <f t="shared" si="534"/>
        <v>0</v>
      </c>
      <c r="AM280" s="127">
        <f t="shared" si="534"/>
        <v>0</v>
      </c>
      <c r="AN280" s="127">
        <f t="shared" si="534"/>
        <v>0</v>
      </c>
      <c r="AO280" s="127">
        <f t="shared" si="534"/>
        <v>0</v>
      </c>
      <c r="AP280" s="127">
        <f t="shared" si="534"/>
        <v>0</v>
      </c>
      <c r="AQ280" s="127">
        <f t="shared" si="534"/>
        <v>0</v>
      </c>
      <c r="AR280" s="308"/>
    </row>
    <row r="281" spans="1:44" ht="31.5">
      <c r="A281" s="305"/>
      <c r="B281" s="306"/>
      <c r="C281" s="306"/>
      <c r="D281" s="150" t="s">
        <v>37</v>
      </c>
      <c r="E281" s="216">
        <f t="shared" ref="E281:E283" si="535">H281+K281+N281+Q281+T281+W281+Z281+AC281+AF281+AI281+AL281+AO281</f>
        <v>1635.8</v>
      </c>
      <c r="F281" s="216">
        <f t="shared" ref="F281:F283" si="536">I281+L281+O281+R281+U281+X281+AA281+AD281+AG281+AJ281+AM281+AP281</f>
        <v>0</v>
      </c>
      <c r="G281" s="127">
        <f t="shared" ref="G281:G283" si="537">F281/E281*100</f>
        <v>0</v>
      </c>
      <c r="H281" s="123"/>
      <c r="I281" s="123"/>
      <c r="J281" s="131"/>
      <c r="K281" s="123"/>
      <c r="L281" s="123"/>
      <c r="M281" s="131"/>
      <c r="N281" s="123"/>
      <c r="O281" s="123"/>
      <c r="P281" s="131"/>
      <c r="Q281" s="123"/>
      <c r="R281" s="123"/>
      <c r="S281" s="131"/>
      <c r="T281" s="123"/>
      <c r="U281" s="123"/>
      <c r="V281" s="131"/>
      <c r="W281" s="123"/>
      <c r="X281" s="123"/>
      <c r="Y281" s="131"/>
      <c r="Z281" s="123"/>
      <c r="AA281" s="123"/>
      <c r="AB281" s="131"/>
      <c r="AC281" s="123"/>
      <c r="AD281" s="123"/>
      <c r="AE281" s="131"/>
      <c r="AF281" s="123">
        <v>1635.8</v>
      </c>
      <c r="AG281" s="123"/>
      <c r="AH281" s="131"/>
      <c r="AI281" s="123"/>
      <c r="AJ281" s="123"/>
      <c r="AK281" s="123"/>
      <c r="AL281" s="123"/>
      <c r="AM281" s="123"/>
      <c r="AN281" s="131"/>
      <c r="AO281" s="123"/>
      <c r="AP281" s="123"/>
      <c r="AQ281" s="131"/>
      <c r="AR281" s="309"/>
    </row>
    <row r="282" spans="1:44" ht="46.5" customHeight="1">
      <c r="A282" s="305"/>
      <c r="B282" s="306"/>
      <c r="C282" s="306"/>
      <c r="D282" s="150" t="s">
        <v>2</v>
      </c>
      <c r="E282" s="216">
        <f t="shared" si="535"/>
        <v>2566.4</v>
      </c>
      <c r="F282" s="216">
        <f t="shared" si="536"/>
        <v>0</v>
      </c>
      <c r="G282" s="127">
        <f t="shared" si="537"/>
        <v>0</v>
      </c>
      <c r="H282" s="123"/>
      <c r="I282" s="123"/>
      <c r="J282" s="131"/>
      <c r="K282" s="123"/>
      <c r="L282" s="123"/>
      <c r="M282" s="131"/>
      <c r="N282" s="123"/>
      <c r="O282" s="123"/>
      <c r="P282" s="131"/>
      <c r="Q282" s="123"/>
      <c r="R282" s="123"/>
      <c r="S282" s="131"/>
      <c r="T282" s="123"/>
      <c r="U282" s="123"/>
      <c r="V282" s="131"/>
      <c r="W282" s="123"/>
      <c r="X282" s="123"/>
      <c r="Y282" s="131"/>
      <c r="Z282" s="123"/>
      <c r="AA282" s="123"/>
      <c r="AB282" s="131"/>
      <c r="AC282" s="123"/>
      <c r="AD282" s="123"/>
      <c r="AE282" s="131"/>
      <c r="AF282" s="123">
        <v>2566.4</v>
      </c>
      <c r="AG282" s="123"/>
      <c r="AH282" s="131"/>
      <c r="AI282" s="123"/>
      <c r="AJ282" s="123"/>
      <c r="AK282" s="131"/>
      <c r="AL282" s="123"/>
      <c r="AM282" s="123"/>
      <c r="AN282" s="131"/>
      <c r="AO282" s="123"/>
      <c r="AP282" s="123"/>
      <c r="AQ282" s="131"/>
      <c r="AR282" s="309"/>
    </row>
    <row r="283" spans="1:44" ht="27.2" customHeight="1">
      <c r="A283" s="305"/>
      <c r="B283" s="306"/>
      <c r="C283" s="306"/>
      <c r="D283" s="151" t="s">
        <v>43</v>
      </c>
      <c r="E283" s="216">
        <f t="shared" si="535"/>
        <v>1050.55</v>
      </c>
      <c r="F283" s="216">
        <f t="shared" si="536"/>
        <v>0</v>
      </c>
      <c r="G283" s="127">
        <f t="shared" si="537"/>
        <v>0</v>
      </c>
      <c r="H283" s="123"/>
      <c r="I283" s="123"/>
      <c r="J283" s="131"/>
      <c r="K283" s="123"/>
      <c r="L283" s="123"/>
      <c r="M283" s="131"/>
      <c r="N283" s="123"/>
      <c r="O283" s="123"/>
      <c r="P283" s="131"/>
      <c r="Q283" s="123"/>
      <c r="R283" s="123"/>
      <c r="S283" s="131"/>
      <c r="T283" s="123"/>
      <c r="U283" s="123"/>
      <c r="V283" s="131"/>
      <c r="W283" s="123"/>
      <c r="X283" s="123"/>
      <c r="Y283" s="131"/>
      <c r="Z283" s="123"/>
      <c r="AA283" s="123"/>
      <c r="AB283" s="131"/>
      <c r="AC283" s="123"/>
      <c r="AD283" s="123"/>
      <c r="AE283" s="131"/>
      <c r="AF283" s="123">
        <v>1050.55</v>
      </c>
      <c r="AG283" s="123"/>
      <c r="AH283" s="131"/>
      <c r="AI283" s="123"/>
      <c r="AJ283" s="123"/>
      <c r="AK283" s="131"/>
      <c r="AL283" s="123"/>
      <c r="AM283" s="123"/>
      <c r="AN283" s="131"/>
      <c r="AO283" s="123"/>
      <c r="AP283" s="123"/>
      <c r="AQ283" s="131"/>
      <c r="AR283" s="309"/>
    </row>
    <row r="284" spans="1:44" s="136" customFormat="1" ht="22.15" customHeight="1">
      <c r="A284" s="305" t="s">
        <v>390</v>
      </c>
      <c r="B284" s="306" t="s">
        <v>397</v>
      </c>
      <c r="C284" s="307" t="s">
        <v>394</v>
      </c>
      <c r="D284" s="132" t="s">
        <v>41</v>
      </c>
      <c r="E284" s="215">
        <f>SUM(E285:E287)</f>
        <v>1803.5662500000001</v>
      </c>
      <c r="F284" s="215">
        <f>SUM(F285:F287)</f>
        <v>0</v>
      </c>
      <c r="G284" s="127">
        <f>F284/E284*100</f>
        <v>0</v>
      </c>
      <c r="H284" s="127">
        <f>SUM(H285:H287)</f>
        <v>0</v>
      </c>
      <c r="I284" s="127">
        <f t="shared" ref="I284:AQ284" si="538">SUM(I285:I287)</f>
        <v>0</v>
      </c>
      <c r="J284" s="127">
        <f t="shared" si="538"/>
        <v>0</v>
      </c>
      <c r="K284" s="127">
        <f t="shared" si="538"/>
        <v>0</v>
      </c>
      <c r="L284" s="127">
        <f t="shared" si="538"/>
        <v>0</v>
      </c>
      <c r="M284" s="127">
        <f t="shared" si="538"/>
        <v>0</v>
      </c>
      <c r="N284" s="127">
        <f t="shared" si="538"/>
        <v>0</v>
      </c>
      <c r="O284" s="127">
        <f t="shared" si="538"/>
        <v>0</v>
      </c>
      <c r="P284" s="127">
        <f t="shared" si="538"/>
        <v>0</v>
      </c>
      <c r="Q284" s="127">
        <f t="shared" si="538"/>
        <v>0</v>
      </c>
      <c r="R284" s="127">
        <f t="shared" si="538"/>
        <v>0</v>
      </c>
      <c r="S284" s="127">
        <f t="shared" si="538"/>
        <v>0</v>
      </c>
      <c r="T284" s="127">
        <f t="shared" si="538"/>
        <v>0</v>
      </c>
      <c r="U284" s="127">
        <f t="shared" si="538"/>
        <v>0</v>
      </c>
      <c r="V284" s="127">
        <f t="shared" si="538"/>
        <v>0</v>
      </c>
      <c r="W284" s="127">
        <f t="shared" si="538"/>
        <v>0</v>
      </c>
      <c r="X284" s="127">
        <f t="shared" si="538"/>
        <v>0</v>
      </c>
      <c r="Y284" s="127">
        <f t="shared" si="538"/>
        <v>0</v>
      </c>
      <c r="Z284" s="127">
        <f t="shared" si="538"/>
        <v>0</v>
      </c>
      <c r="AA284" s="127">
        <f t="shared" si="538"/>
        <v>0</v>
      </c>
      <c r="AB284" s="127">
        <f t="shared" si="538"/>
        <v>0</v>
      </c>
      <c r="AC284" s="127">
        <f t="shared" si="538"/>
        <v>0</v>
      </c>
      <c r="AD284" s="127">
        <f t="shared" si="538"/>
        <v>0</v>
      </c>
      <c r="AE284" s="127">
        <f t="shared" si="538"/>
        <v>0</v>
      </c>
      <c r="AF284" s="127">
        <f t="shared" si="538"/>
        <v>1803.5662500000001</v>
      </c>
      <c r="AG284" s="127">
        <f t="shared" si="538"/>
        <v>0</v>
      </c>
      <c r="AH284" s="127">
        <f t="shared" si="538"/>
        <v>0</v>
      </c>
      <c r="AI284" s="127">
        <f t="shared" si="538"/>
        <v>0</v>
      </c>
      <c r="AJ284" s="127">
        <f t="shared" si="538"/>
        <v>0</v>
      </c>
      <c r="AK284" s="127">
        <f t="shared" si="538"/>
        <v>0</v>
      </c>
      <c r="AL284" s="127">
        <f t="shared" si="538"/>
        <v>0</v>
      </c>
      <c r="AM284" s="127">
        <f t="shared" si="538"/>
        <v>0</v>
      </c>
      <c r="AN284" s="127">
        <f t="shared" si="538"/>
        <v>0</v>
      </c>
      <c r="AO284" s="127">
        <f t="shared" si="538"/>
        <v>0</v>
      </c>
      <c r="AP284" s="127">
        <f t="shared" si="538"/>
        <v>0</v>
      </c>
      <c r="AQ284" s="127">
        <f t="shared" si="538"/>
        <v>0</v>
      </c>
      <c r="AR284" s="308"/>
    </row>
    <row r="285" spans="1:44" ht="31.5">
      <c r="A285" s="305"/>
      <c r="B285" s="306"/>
      <c r="C285" s="307"/>
      <c r="D285" s="150" t="s">
        <v>37</v>
      </c>
      <c r="E285" s="216">
        <f t="shared" ref="E285:E287" si="539">H285+K285+N285+Q285+T285+W285+Z285+AC285+AF285+AI285+AL285+AO285</f>
        <v>0</v>
      </c>
      <c r="F285" s="216">
        <f t="shared" ref="F285:F287" si="540">I285+L285+O285+R285+U285+X285+AA285+AD285+AG285+AJ285+AM285+AP285</f>
        <v>0</v>
      </c>
      <c r="G285" s="127" t="e">
        <f t="shared" ref="G285:G287" si="541">F285/E285*100</f>
        <v>#DIV/0!</v>
      </c>
      <c r="H285" s="123">
        <f>H289</f>
        <v>0</v>
      </c>
      <c r="I285" s="123">
        <f t="shared" ref="I285:AQ285" si="542">I289</f>
        <v>0</v>
      </c>
      <c r="J285" s="123">
        <f t="shared" si="542"/>
        <v>0</v>
      </c>
      <c r="K285" s="123">
        <f t="shared" si="542"/>
        <v>0</v>
      </c>
      <c r="L285" s="123">
        <f t="shared" si="542"/>
        <v>0</v>
      </c>
      <c r="M285" s="123">
        <f t="shared" si="542"/>
        <v>0</v>
      </c>
      <c r="N285" s="123">
        <f t="shared" si="542"/>
        <v>0</v>
      </c>
      <c r="O285" s="123">
        <f t="shared" si="542"/>
        <v>0</v>
      </c>
      <c r="P285" s="123">
        <f t="shared" si="542"/>
        <v>0</v>
      </c>
      <c r="Q285" s="123">
        <f t="shared" si="542"/>
        <v>0</v>
      </c>
      <c r="R285" s="123">
        <f t="shared" si="542"/>
        <v>0</v>
      </c>
      <c r="S285" s="123">
        <f t="shared" si="542"/>
        <v>0</v>
      </c>
      <c r="T285" s="123">
        <f t="shared" si="542"/>
        <v>0</v>
      </c>
      <c r="U285" s="123">
        <f t="shared" si="542"/>
        <v>0</v>
      </c>
      <c r="V285" s="123">
        <f t="shared" si="542"/>
        <v>0</v>
      </c>
      <c r="W285" s="123">
        <f t="shared" si="542"/>
        <v>0</v>
      </c>
      <c r="X285" s="123">
        <f t="shared" si="542"/>
        <v>0</v>
      </c>
      <c r="Y285" s="123">
        <f t="shared" si="542"/>
        <v>0</v>
      </c>
      <c r="Z285" s="123">
        <f t="shared" si="542"/>
        <v>0</v>
      </c>
      <c r="AA285" s="123">
        <f t="shared" si="542"/>
        <v>0</v>
      </c>
      <c r="AB285" s="123">
        <f t="shared" si="542"/>
        <v>0</v>
      </c>
      <c r="AC285" s="123">
        <f t="shared" si="542"/>
        <v>0</v>
      </c>
      <c r="AD285" s="123">
        <f t="shared" si="542"/>
        <v>0</v>
      </c>
      <c r="AE285" s="123">
        <f t="shared" si="542"/>
        <v>0</v>
      </c>
      <c r="AF285" s="123">
        <f t="shared" si="542"/>
        <v>0</v>
      </c>
      <c r="AG285" s="123">
        <f t="shared" si="542"/>
        <v>0</v>
      </c>
      <c r="AH285" s="123">
        <f t="shared" si="542"/>
        <v>0</v>
      </c>
      <c r="AI285" s="123">
        <f t="shared" si="542"/>
        <v>0</v>
      </c>
      <c r="AJ285" s="123">
        <f t="shared" si="542"/>
        <v>0</v>
      </c>
      <c r="AK285" s="123">
        <f t="shared" si="542"/>
        <v>0</v>
      </c>
      <c r="AL285" s="123">
        <f t="shared" si="542"/>
        <v>0</v>
      </c>
      <c r="AM285" s="123">
        <f t="shared" si="542"/>
        <v>0</v>
      </c>
      <c r="AN285" s="123">
        <f t="shared" si="542"/>
        <v>0</v>
      </c>
      <c r="AO285" s="123">
        <f t="shared" si="542"/>
        <v>0</v>
      </c>
      <c r="AP285" s="123">
        <f t="shared" si="542"/>
        <v>0</v>
      </c>
      <c r="AQ285" s="123">
        <f t="shared" si="542"/>
        <v>0</v>
      </c>
      <c r="AR285" s="309"/>
    </row>
    <row r="286" spans="1:44" ht="31.15" customHeight="1">
      <c r="A286" s="305"/>
      <c r="B286" s="306"/>
      <c r="C286" s="307"/>
      <c r="D286" s="150" t="s">
        <v>2</v>
      </c>
      <c r="E286" s="216">
        <f t="shared" si="539"/>
        <v>0</v>
      </c>
      <c r="F286" s="216">
        <f t="shared" si="540"/>
        <v>0</v>
      </c>
      <c r="G286" s="127" t="e">
        <f t="shared" si="541"/>
        <v>#DIV/0!</v>
      </c>
      <c r="H286" s="123">
        <f t="shared" ref="H286:AQ286" si="543">H290</f>
        <v>0</v>
      </c>
      <c r="I286" s="123">
        <f t="shared" si="543"/>
        <v>0</v>
      </c>
      <c r="J286" s="123">
        <f t="shared" si="543"/>
        <v>0</v>
      </c>
      <c r="K286" s="123">
        <f t="shared" si="543"/>
        <v>0</v>
      </c>
      <c r="L286" s="123">
        <f t="shared" si="543"/>
        <v>0</v>
      </c>
      <c r="M286" s="123">
        <f t="shared" si="543"/>
        <v>0</v>
      </c>
      <c r="N286" s="123">
        <f t="shared" si="543"/>
        <v>0</v>
      </c>
      <c r="O286" s="123">
        <f t="shared" si="543"/>
        <v>0</v>
      </c>
      <c r="P286" s="123">
        <f t="shared" si="543"/>
        <v>0</v>
      </c>
      <c r="Q286" s="123">
        <f t="shared" si="543"/>
        <v>0</v>
      </c>
      <c r="R286" s="123">
        <f t="shared" si="543"/>
        <v>0</v>
      </c>
      <c r="S286" s="123">
        <f t="shared" si="543"/>
        <v>0</v>
      </c>
      <c r="T286" s="123">
        <f t="shared" si="543"/>
        <v>0</v>
      </c>
      <c r="U286" s="123">
        <f t="shared" si="543"/>
        <v>0</v>
      </c>
      <c r="V286" s="123">
        <f t="shared" si="543"/>
        <v>0</v>
      </c>
      <c r="W286" s="123">
        <f t="shared" si="543"/>
        <v>0</v>
      </c>
      <c r="X286" s="123">
        <f t="shared" si="543"/>
        <v>0</v>
      </c>
      <c r="Y286" s="123">
        <f t="shared" si="543"/>
        <v>0</v>
      </c>
      <c r="Z286" s="123">
        <f t="shared" si="543"/>
        <v>0</v>
      </c>
      <c r="AA286" s="123">
        <f t="shared" si="543"/>
        <v>0</v>
      </c>
      <c r="AB286" s="123">
        <f t="shared" si="543"/>
        <v>0</v>
      </c>
      <c r="AC286" s="123">
        <f t="shared" si="543"/>
        <v>0</v>
      </c>
      <c r="AD286" s="123">
        <f t="shared" si="543"/>
        <v>0</v>
      </c>
      <c r="AE286" s="123">
        <f t="shared" si="543"/>
        <v>0</v>
      </c>
      <c r="AF286" s="123">
        <f t="shared" si="543"/>
        <v>0</v>
      </c>
      <c r="AG286" s="123">
        <f t="shared" si="543"/>
        <v>0</v>
      </c>
      <c r="AH286" s="123">
        <f t="shared" si="543"/>
        <v>0</v>
      </c>
      <c r="AI286" s="123">
        <f t="shared" si="543"/>
        <v>0</v>
      </c>
      <c r="AJ286" s="123">
        <f t="shared" si="543"/>
        <v>0</v>
      </c>
      <c r="AK286" s="123">
        <f t="shared" si="543"/>
        <v>0</v>
      </c>
      <c r="AL286" s="123">
        <f t="shared" si="543"/>
        <v>0</v>
      </c>
      <c r="AM286" s="123">
        <f t="shared" si="543"/>
        <v>0</v>
      </c>
      <c r="AN286" s="123">
        <f t="shared" si="543"/>
        <v>0</v>
      </c>
      <c r="AO286" s="123">
        <f t="shared" si="543"/>
        <v>0</v>
      </c>
      <c r="AP286" s="123">
        <f t="shared" si="543"/>
        <v>0</v>
      </c>
      <c r="AQ286" s="123">
        <f t="shared" si="543"/>
        <v>0</v>
      </c>
      <c r="AR286" s="309"/>
    </row>
    <row r="287" spans="1:44" ht="28.5" customHeight="1">
      <c r="A287" s="305"/>
      <c r="B287" s="306"/>
      <c r="C287" s="307"/>
      <c r="D287" s="151" t="s">
        <v>43</v>
      </c>
      <c r="E287" s="216">
        <f t="shared" si="539"/>
        <v>1803.5662500000001</v>
      </c>
      <c r="F287" s="216">
        <f t="shared" si="540"/>
        <v>0</v>
      </c>
      <c r="G287" s="127">
        <f t="shared" si="541"/>
        <v>0</v>
      </c>
      <c r="H287" s="123">
        <f t="shared" ref="H287:AQ287" si="544">H291</f>
        <v>0</v>
      </c>
      <c r="I287" s="123">
        <f t="shared" si="544"/>
        <v>0</v>
      </c>
      <c r="J287" s="123">
        <f t="shared" si="544"/>
        <v>0</v>
      </c>
      <c r="K287" s="123">
        <f t="shared" si="544"/>
        <v>0</v>
      </c>
      <c r="L287" s="123">
        <f t="shared" si="544"/>
        <v>0</v>
      </c>
      <c r="M287" s="123">
        <f t="shared" si="544"/>
        <v>0</v>
      </c>
      <c r="N287" s="123">
        <f t="shared" si="544"/>
        <v>0</v>
      </c>
      <c r="O287" s="123">
        <f t="shared" si="544"/>
        <v>0</v>
      </c>
      <c r="P287" s="123">
        <f t="shared" si="544"/>
        <v>0</v>
      </c>
      <c r="Q287" s="123">
        <f t="shared" si="544"/>
        <v>0</v>
      </c>
      <c r="R287" s="123">
        <f t="shared" si="544"/>
        <v>0</v>
      </c>
      <c r="S287" s="123">
        <f t="shared" si="544"/>
        <v>0</v>
      </c>
      <c r="T287" s="123">
        <f t="shared" si="544"/>
        <v>0</v>
      </c>
      <c r="U287" s="123">
        <f t="shared" si="544"/>
        <v>0</v>
      </c>
      <c r="V287" s="123">
        <f t="shared" si="544"/>
        <v>0</v>
      </c>
      <c r="W287" s="123">
        <f t="shared" si="544"/>
        <v>0</v>
      </c>
      <c r="X287" s="123">
        <f t="shared" si="544"/>
        <v>0</v>
      </c>
      <c r="Y287" s="123">
        <f t="shared" si="544"/>
        <v>0</v>
      </c>
      <c r="Z287" s="123">
        <f t="shared" si="544"/>
        <v>0</v>
      </c>
      <c r="AA287" s="123">
        <f t="shared" si="544"/>
        <v>0</v>
      </c>
      <c r="AB287" s="123">
        <f t="shared" si="544"/>
        <v>0</v>
      </c>
      <c r="AC287" s="123">
        <f t="shared" si="544"/>
        <v>0</v>
      </c>
      <c r="AD287" s="123">
        <f t="shared" si="544"/>
        <v>0</v>
      </c>
      <c r="AE287" s="123">
        <f t="shared" si="544"/>
        <v>0</v>
      </c>
      <c r="AF287" s="123">
        <f t="shared" si="544"/>
        <v>1803.5662500000001</v>
      </c>
      <c r="AG287" s="123">
        <f t="shared" si="544"/>
        <v>0</v>
      </c>
      <c r="AH287" s="123">
        <f t="shared" si="544"/>
        <v>0</v>
      </c>
      <c r="AI287" s="123">
        <f t="shared" si="544"/>
        <v>0</v>
      </c>
      <c r="AJ287" s="123">
        <f t="shared" si="544"/>
        <v>0</v>
      </c>
      <c r="AK287" s="123">
        <f t="shared" si="544"/>
        <v>0</v>
      </c>
      <c r="AL287" s="123">
        <f t="shared" si="544"/>
        <v>0</v>
      </c>
      <c r="AM287" s="123">
        <f t="shared" si="544"/>
        <v>0</v>
      </c>
      <c r="AN287" s="123">
        <f t="shared" si="544"/>
        <v>0</v>
      </c>
      <c r="AO287" s="123">
        <f t="shared" si="544"/>
        <v>0</v>
      </c>
      <c r="AP287" s="123">
        <f t="shared" si="544"/>
        <v>0</v>
      </c>
      <c r="AQ287" s="123">
        <f t="shared" si="544"/>
        <v>0</v>
      </c>
      <c r="AR287" s="309"/>
    </row>
    <row r="288" spans="1:44" s="136" customFormat="1" ht="22.15" customHeight="1">
      <c r="A288" s="305" t="s">
        <v>486</v>
      </c>
      <c r="B288" s="306" t="s">
        <v>485</v>
      </c>
      <c r="C288" s="307" t="s">
        <v>394</v>
      </c>
      <c r="D288" s="132" t="s">
        <v>41</v>
      </c>
      <c r="E288" s="215">
        <f>SUM(E289:E291)</f>
        <v>1803.5662500000001</v>
      </c>
      <c r="F288" s="215">
        <f>SUM(F289:F291)</f>
        <v>0</v>
      </c>
      <c r="G288" s="127">
        <f>F288/E288*100</f>
        <v>0</v>
      </c>
      <c r="H288" s="127">
        <f>SUM(H289:H291)</f>
        <v>0</v>
      </c>
      <c r="I288" s="127">
        <f t="shared" ref="I288:AQ288" si="545">SUM(I289:I291)</f>
        <v>0</v>
      </c>
      <c r="J288" s="127">
        <f t="shared" si="545"/>
        <v>0</v>
      </c>
      <c r="K288" s="127">
        <f t="shared" si="545"/>
        <v>0</v>
      </c>
      <c r="L288" s="127">
        <f t="shared" si="545"/>
        <v>0</v>
      </c>
      <c r="M288" s="127">
        <f t="shared" si="545"/>
        <v>0</v>
      </c>
      <c r="N288" s="127">
        <f t="shared" si="545"/>
        <v>0</v>
      </c>
      <c r="O288" s="127">
        <f t="shared" si="545"/>
        <v>0</v>
      </c>
      <c r="P288" s="127">
        <f t="shared" si="545"/>
        <v>0</v>
      </c>
      <c r="Q288" s="127">
        <f t="shared" si="545"/>
        <v>0</v>
      </c>
      <c r="R288" s="127">
        <f t="shared" si="545"/>
        <v>0</v>
      </c>
      <c r="S288" s="127">
        <f t="shared" si="545"/>
        <v>0</v>
      </c>
      <c r="T288" s="127">
        <f t="shared" si="545"/>
        <v>0</v>
      </c>
      <c r="U288" s="127">
        <f t="shared" si="545"/>
        <v>0</v>
      </c>
      <c r="V288" s="127">
        <f t="shared" si="545"/>
        <v>0</v>
      </c>
      <c r="W288" s="127">
        <f t="shared" si="545"/>
        <v>0</v>
      </c>
      <c r="X288" s="127">
        <f t="shared" si="545"/>
        <v>0</v>
      </c>
      <c r="Y288" s="127">
        <f t="shared" si="545"/>
        <v>0</v>
      </c>
      <c r="Z288" s="127">
        <f t="shared" si="545"/>
        <v>0</v>
      </c>
      <c r="AA288" s="127">
        <f t="shared" si="545"/>
        <v>0</v>
      </c>
      <c r="AB288" s="127">
        <f t="shared" si="545"/>
        <v>0</v>
      </c>
      <c r="AC288" s="127">
        <f t="shared" si="545"/>
        <v>0</v>
      </c>
      <c r="AD288" s="127">
        <f t="shared" si="545"/>
        <v>0</v>
      </c>
      <c r="AE288" s="127">
        <f t="shared" si="545"/>
        <v>0</v>
      </c>
      <c r="AF288" s="127">
        <f t="shared" si="545"/>
        <v>1803.5662500000001</v>
      </c>
      <c r="AG288" s="127">
        <f t="shared" si="545"/>
        <v>0</v>
      </c>
      <c r="AH288" s="127">
        <f t="shared" si="545"/>
        <v>0</v>
      </c>
      <c r="AI288" s="127">
        <f t="shared" si="545"/>
        <v>0</v>
      </c>
      <c r="AJ288" s="127">
        <f t="shared" si="545"/>
        <v>0</v>
      </c>
      <c r="AK288" s="127">
        <f t="shared" si="545"/>
        <v>0</v>
      </c>
      <c r="AL288" s="127">
        <f t="shared" si="545"/>
        <v>0</v>
      </c>
      <c r="AM288" s="127">
        <f t="shared" si="545"/>
        <v>0</v>
      </c>
      <c r="AN288" s="127">
        <f t="shared" si="545"/>
        <v>0</v>
      </c>
      <c r="AO288" s="127">
        <f t="shared" si="545"/>
        <v>0</v>
      </c>
      <c r="AP288" s="127">
        <f t="shared" si="545"/>
        <v>0</v>
      </c>
      <c r="AQ288" s="127">
        <f t="shared" si="545"/>
        <v>0</v>
      </c>
      <c r="AR288" s="308"/>
    </row>
    <row r="289" spans="1:44" ht="31.5">
      <c r="A289" s="305"/>
      <c r="B289" s="306"/>
      <c r="C289" s="307"/>
      <c r="D289" s="150" t="s">
        <v>37</v>
      </c>
      <c r="E289" s="216">
        <f t="shared" ref="E289:E291" si="546">H289+K289+N289+Q289+T289+W289+Z289+AC289+AF289+AI289+AL289+AO289</f>
        <v>0</v>
      </c>
      <c r="F289" s="216">
        <f t="shared" ref="F289:F291" si="547">I289+L289+O289+R289+U289+X289+AA289+AD289+AG289+AJ289+AM289+AP289</f>
        <v>0</v>
      </c>
      <c r="G289" s="127" t="e">
        <f t="shared" ref="G289:G291" si="548">F289/E289*100</f>
        <v>#DIV/0!</v>
      </c>
      <c r="H289" s="123"/>
      <c r="I289" s="123"/>
      <c r="J289" s="131"/>
      <c r="K289" s="123"/>
      <c r="L289" s="123"/>
      <c r="M289" s="131"/>
      <c r="N289" s="123"/>
      <c r="O289" s="123"/>
      <c r="P289" s="131"/>
      <c r="Q289" s="123"/>
      <c r="R289" s="123"/>
      <c r="S289" s="131"/>
      <c r="T289" s="123"/>
      <c r="U289" s="123"/>
      <c r="V289" s="131"/>
      <c r="W289" s="123"/>
      <c r="X289" s="123"/>
      <c r="Y289" s="131"/>
      <c r="Z289" s="123"/>
      <c r="AA289" s="123"/>
      <c r="AB289" s="131"/>
      <c r="AC289" s="123"/>
      <c r="AD289" s="123"/>
      <c r="AE289" s="131"/>
      <c r="AF289" s="123"/>
      <c r="AG289" s="123"/>
      <c r="AH289" s="131"/>
      <c r="AI289" s="123"/>
      <c r="AJ289" s="123"/>
      <c r="AK289" s="123"/>
      <c r="AL289" s="123"/>
      <c r="AM289" s="123"/>
      <c r="AN289" s="131"/>
      <c r="AO289" s="123"/>
      <c r="AP289" s="123"/>
      <c r="AQ289" s="131"/>
      <c r="AR289" s="309"/>
    </row>
    <row r="290" spans="1:44" ht="31.15" customHeight="1">
      <c r="A290" s="305"/>
      <c r="B290" s="306"/>
      <c r="C290" s="307"/>
      <c r="D290" s="150" t="s">
        <v>2</v>
      </c>
      <c r="E290" s="216">
        <f t="shared" si="546"/>
        <v>0</v>
      </c>
      <c r="F290" s="216">
        <f t="shared" si="547"/>
        <v>0</v>
      </c>
      <c r="G290" s="127" t="e">
        <f t="shared" si="548"/>
        <v>#DIV/0!</v>
      </c>
      <c r="H290" s="123"/>
      <c r="I290" s="123"/>
      <c r="J290" s="131"/>
      <c r="K290" s="123"/>
      <c r="L290" s="123"/>
      <c r="M290" s="131"/>
      <c r="N290" s="123"/>
      <c r="O290" s="123"/>
      <c r="P290" s="131"/>
      <c r="Q290" s="123"/>
      <c r="R290" s="123"/>
      <c r="S290" s="131"/>
      <c r="T290" s="123"/>
      <c r="U290" s="123"/>
      <c r="V290" s="131"/>
      <c r="W290" s="123"/>
      <c r="X290" s="123"/>
      <c r="Y290" s="131"/>
      <c r="Z290" s="123"/>
      <c r="AA290" s="123"/>
      <c r="AB290" s="131"/>
      <c r="AC290" s="123"/>
      <c r="AD290" s="123"/>
      <c r="AE290" s="131"/>
      <c r="AF290" s="123"/>
      <c r="AG290" s="123"/>
      <c r="AH290" s="131"/>
      <c r="AI290" s="123"/>
      <c r="AJ290" s="123"/>
      <c r="AK290" s="131"/>
      <c r="AL290" s="123"/>
      <c r="AM290" s="123"/>
      <c r="AN290" s="131"/>
      <c r="AO290" s="123"/>
      <c r="AP290" s="123"/>
      <c r="AQ290" s="131"/>
      <c r="AR290" s="309"/>
    </row>
    <row r="291" spans="1:44" ht="28.5" customHeight="1">
      <c r="A291" s="305"/>
      <c r="B291" s="306"/>
      <c r="C291" s="307"/>
      <c r="D291" s="151" t="s">
        <v>43</v>
      </c>
      <c r="E291" s="216">
        <f t="shared" si="546"/>
        <v>1803.5662500000001</v>
      </c>
      <c r="F291" s="216">
        <f t="shared" si="547"/>
        <v>0</v>
      </c>
      <c r="G291" s="127">
        <f t="shared" si="548"/>
        <v>0</v>
      </c>
      <c r="H291" s="123"/>
      <c r="I291" s="123"/>
      <c r="J291" s="131"/>
      <c r="K291" s="123"/>
      <c r="L291" s="123"/>
      <c r="M291" s="131"/>
      <c r="N291" s="123"/>
      <c r="O291" s="123"/>
      <c r="P291" s="131"/>
      <c r="Q291" s="123"/>
      <c r="R291" s="123"/>
      <c r="S291" s="131"/>
      <c r="T291" s="123"/>
      <c r="U291" s="123"/>
      <c r="V291" s="131"/>
      <c r="W291" s="123"/>
      <c r="X291" s="123"/>
      <c r="Y291" s="131"/>
      <c r="Z291" s="123"/>
      <c r="AA291" s="123"/>
      <c r="AB291" s="131"/>
      <c r="AC291" s="123"/>
      <c r="AD291" s="123"/>
      <c r="AE291" s="131"/>
      <c r="AF291" s="203">
        <v>1803.5662500000001</v>
      </c>
      <c r="AG291" s="123"/>
      <c r="AH291" s="131"/>
      <c r="AI291" s="123"/>
      <c r="AJ291" s="123"/>
      <c r="AK291" s="131"/>
      <c r="AL291" s="123"/>
      <c r="AM291" s="123"/>
      <c r="AN291" s="131"/>
      <c r="AO291" s="123"/>
      <c r="AP291" s="123"/>
      <c r="AQ291" s="131"/>
      <c r="AR291" s="309"/>
    </row>
    <row r="292" spans="1:44" s="136" customFormat="1" ht="22.15" customHeight="1">
      <c r="A292" s="305" t="s">
        <v>391</v>
      </c>
      <c r="B292" s="306" t="s">
        <v>398</v>
      </c>
      <c r="C292" s="307" t="s">
        <v>394</v>
      </c>
      <c r="D292" s="132" t="s">
        <v>41</v>
      </c>
      <c r="E292" s="215">
        <f>SUM(E293:E295)</f>
        <v>0</v>
      </c>
      <c r="F292" s="215">
        <f>SUM(F293:F295)</f>
        <v>0</v>
      </c>
      <c r="G292" s="127" t="e">
        <f>F292/E292*100</f>
        <v>#DIV/0!</v>
      </c>
      <c r="H292" s="127">
        <f>SUM(H293:H295)</f>
        <v>0</v>
      </c>
      <c r="I292" s="127">
        <f t="shared" ref="I292:AQ292" si="549">SUM(I293:I295)</f>
        <v>0</v>
      </c>
      <c r="J292" s="127">
        <f t="shared" si="549"/>
        <v>0</v>
      </c>
      <c r="K292" s="127">
        <f t="shared" si="549"/>
        <v>0</v>
      </c>
      <c r="L292" s="127">
        <f t="shared" si="549"/>
        <v>0</v>
      </c>
      <c r="M292" s="127">
        <f t="shared" si="549"/>
        <v>0</v>
      </c>
      <c r="N292" s="127">
        <f t="shared" si="549"/>
        <v>0</v>
      </c>
      <c r="O292" s="127">
        <f t="shared" si="549"/>
        <v>0</v>
      </c>
      <c r="P292" s="127">
        <f t="shared" si="549"/>
        <v>0</v>
      </c>
      <c r="Q292" s="127">
        <f t="shared" si="549"/>
        <v>0</v>
      </c>
      <c r="R292" s="127">
        <f t="shared" si="549"/>
        <v>0</v>
      </c>
      <c r="S292" s="127">
        <f t="shared" si="549"/>
        <v>0</v>
      </c>
      <c r="T292" s="127">
        <f t="shared" si="549"/>
        <v>0</v>
      </c>
      <c r="U292" s="127">
        <f t="shared" si="549"/>
        <v>0</v>
      </c>
      <c r="V292" s="127">
        <f t="shared" si="549"/>
        <v>0</v>
      </c>
      <c r="W292" s="127">
        <f t="shared" si="549"/>
        <v>0</v>
      </c>
      <c r="X292" s="127">
        <f t="shared" si="549"/>
        <v>0</v>
      </c>
      <c r="Y292" s="127">
        <f t="shared" si="549"/>
        <v>0</v>
      </c>
      <c r="Z292" s="127">
        <f t="shared" si="549"/>
        <v>0</v>
      </c>
      <c r="AA292" s="127">
        <f t="shared" si="549"/>
        <v>0</v>
      </c>
      <c r="AB292" s="127">
        <f t="shared" si="549"/>
        <v>0</v>
      </c>
      <c r="AC292" s="127">
        <f t="shared" si="549"/>
        <v>0</v>
      </c>
      <c r="AD292" s="127">
        <f t="shared" si="549"/>
        <v>0</v>
      </c>
      <c r="AE292" s="127">
        <f t="shared" si="549"/>
        <v>0</v>
      </c>
      <c r="AF292" s="127">
        <f t="shared" si="549"/>
        <v>0</v>
      </c>
      <c r="AG292" s="127">
        <f t="shared" si="549"/>
        <v>0</v>
      </c>
      <c r="AH292" s="127">
        <f t="shared" si="549"/>
        <v>0</v>
      </c>
      <c r="AI292" s="127">
        <f t="shared" si="549"/>
        <v>0</v>
      </c>
      <c r="AJ292" s="127">
        <f t="shared" si="549"/>
        <v>0</v>
      </c>
      <c r="AK292" s="127">
        <f t="shared" si="549"/>
        <v>0</v>
      </c>
      <c r="AL292" s="127">
        <f t="shared" si="549"/>
        <v>0</v>
      </c>
      <c r="AM292" s="127">
        <f t="shared" si="549"/>
        <v>0</v>
      </c>
      <c r="AN292" s="127">
        <f t="shared" si="549"/>
        <v>0</v>
      </c>
      <c r="AO292" s="127">
        <f t="shared" si="549"/>
        <v>0</v>
      </c>
      <c r="AP292" s="127">
        <f t="shared" si="549"/>
        <v>0</v>
      </c>
      <c r="AQ292" s="127">
        <f t="shared" si="549"/>
        <v>0</v>
      </c>
      <c r="AR292" s="308"/>
    </row>
    <row r="293" spans="1:44" ht="31.5">
      <c r="A293" s="305"/>
      <c r="B293" s="306"/>
      <c r="C293" s="307"/>
      <c r="D293" s="150" t="s">
        <v>37</v>
      </c>
      <c r="E293" s="216">
        <f t="shared" ref="E293:E295" si="550">H293+K293+N293+Q293+T293+W293+Z293+AC293+AF293+AI293+AL293+AO293</f>
        <v>0</v>
      </c>
      <c r="F293" s="216">
        <f t="shared" ref="F293:F295" si="551">I293+L293+O293+R293+U293+X293+AA293+AD293+AG293+AJ293+AM293+AP293</f>
        <v>0</v>
      </c>
      <c r="G293" s="127" t="e">
        <f t="shared" ref="G293:G295" si="552">F293/E293*100</f>
        <v>#DIV/0!</v>
      </c>
      <c r="H293" s="123"/>
      <c r="I293" s="123"/>
      <c r="J293" s="131"/>
      <c r="K293" s="123"/>
      <c r="L293" s="123"/>
      <c r="M293" s="131"/>
      <c r="N293" s="123"/>
      <c r="O293" s="123"/>
      <c r="P293" s="131"/>
      <c r="Q293" s="123"/>
      <c r="R293" s="123"/>
      <c r="S293" s="131"/>
      <c r="T293" s="123"/>
      <c r="U293" s="123"/>
      <c r="V293" s="131"/>
      <c r="W293" s="123"/>
      <c r="X293" s="123"/>
      <c r="Y293" s="131"/>
      <c r="Z293" s="123"/>
      <c r="AA293" s="123"/>
      <c r="AB293" s="131"/>
      <c r="AC293" s="123"/>
      <c r="AD293" s="123"/>
      <c r="AE293" s="131"/>
      <c r="AF293" s="123"/>
      <c r="AG293" s="123"/>
      <c r="AH293" s="131"/>
      <c r="AI293" s="123"/>
      <c r="AJ293" s="123"/>
      <c r="AK293" s="123"/>
      <c r="AL293" s="123"/>
      <c r="AM293" s="123"/>
      <c r="AN293" s="131"/>
      <c r="AO293" s="123"/>
      <c r="AP293" s="123"/>
      <c r="AQ293" s="131"/>
      <c r="AR293" s="309"/>
    </row>
    <row r="294" spans="1:44" ht="31.15" customHeight="1">
      <c r="A294" s="305"/>
      <c r="B294" s="306"/>
      <c r="C294" s="307"/>
      <c r="D294" s="150" t="s">
        <v>2</v>
      </c>
      <c r="E294" s="216">
        <f t="shared" si="550"/>
        <v>0</v>
      </c>
      <c r="F294" s="216">
        <f t="shared" si="551"/>
        <v>0</v>
      </c>
      <c r="G294" s="127" t="e">
        <f t="shared" si="552"/>
        <v>#DIV/0!</v>
      </c>
      <c r="H294" s="123"/>
      <c r="I294" s="123"/>
      <c r="J294" s="131"/>
      <c r="K294" s="123"/>
      <c r="L294" s="123"/>
      <c r="M294" s="131"/>
      <c r="N294" s="123"/>
      <c r="O294" s="123"/>
      <c r="P294" s="131"/>
      <c r="Q294" s="123"/>
      <c r="R294" s="123"/>
      <c r="S294" s="131"/>
      <c r="T294" s="123"/>
      <c r="U294" s="123"/>
      <c r="V294" s="131"/>
      <c r="W294" s="123"/>
      <c r="X294" s="123"/>
      <c r="Y294" s="131"/>
      <c r="Z294" s="123"/>
      <c r="AA294" s="123"/>
      <c r="AB294" s="131"/>
      <c r="AC294" s="123"/>
      <c r="AD294" s="123"/>
      <c r="AE294" s="131"/>
      <c r="AF294" s="123"/>
      <c r="AG294" s="123"/>
      <c r="AH294" s="131"/>
      <c r="AI294" s="123"/>
      <c r="AJ294" s="123"/>
      <c r="AK294" s="131"/>
      <c r="AL294" s="123"/>
      <c r="AM294" s="123"/>
      <c r="AN294" s="131"/>
      <c r="AO294" s="123"/>
      <c r="AP294" s="123"/>
      <c r="AQ294" s="131"/>
      <c r="AR294" s="309"/>
    </row>
    <row r="295" spans="1:44" ht="28.5" customHeight="1">
      <c r="A295" s="305"/>
      <c r="B295" s="306"/>
      <c r="C295" s="307"/>
      <c r="D295" s="151" t="s">
        <v>43</v>
      </c>
      <c r="E295" s="216">
        <f t="shared" si="550"/>
        <v>0</v>
      </c>
      <c r="F295" s="216">
        <f t="shared" si="551"/>
        <v>0</v>
      </c>
      <c r="G295" s="127" t="e">
        <f t="shared" si="552"/>
        <v>#DIV/0!</v>
      </c>
      <c r="H295" s="123"/>
      <c r="I295" s="123"/>
      <c r="J295" s="131"/>
      <c r="K295" s="123"/>
      <c r="L295" s="123"/>
      <c r="M295" s="131"/>
      <c r="N295" s="123"/>
      <c r="O295" s="123"/>
      <c r="P295" s="131"/>
      <c r="Q295" s="123"/>
      <c r="R295" s="123"/>
      <c r="S295" s="131"/>
      <c r="T295" s="123"/>
      <c r="U295" s="123"/>
      <c r="V295" s="131"/>
      <c r="W295" s="123"/>
      <c r="X295" s="123"/>
      <c r="Y295" s="131"/>
      <c r="Z295" s="123"/>
      <c r="AA295" s="123"/>
      <c r="AB295" s="131"/>
      <c r="AC295" s="123"/>
      <c r="AD295" s="123"/>
      <c r="AE295" s="131"/>
      <c r="AF295" s="123"/>
      <c r="AG295" s="123"/>
      <c r="AH295" s="131"/>
      <c r="AI295" s="123"/>
      <c r="AJ295" s="123"/>
      <c r="AK295" s="131"/>
      <c r="AL295" s="123"/>
      <c r="AM295" s="123"/>
      <c r="AN295" s="131"/>
      <c r="AO295" s="123"/>
      <c r="AP295" s="123"/>
      <c r="AQ295" s="131"/>
      <c r="AR295" s="309"/>
    </row>
    <row r="296" spans="1:44" ht="20.25" customHeight="1">
      <c r="A296" s="314"/>
      <c r="B296" s="315" t="s">
        <v>387</v>
      </c>
      <c r="C296" s="316"/>
      <c r="D296" s="132" t="s">
        <v>41</v>
      </c>
      <c r="E296" s="215">
        <f>SUM(E297:E299)</f>
        <v>7056.3162499999999</v>
      </c>
      <c r="F296" s="215">
        <f>SUM(F297:F299)</f>
        <v>0</v>
      </c>
      <c r="G296" s="130" t="e">
        <v>#DIV/0!</v>
      </c>
      <c r="H296" s="127">
        <f>SUM(H297:H299)</f>
        <v>0</v>
      </c>
      <c r="I296" s="127">
        <f t="shared" ref="I296:AQ296" si="553">SUM(I297:I299)</f>
        <v>0</v>
      </c>
      <c r="J296" s="127">
        <f t="shared" si="553"/>
        <v>0</v>
      </c>
      <c r="K296" s="127">
        <f t="shared" si="553"/>
        <v>0</v>
      </c>
      <c r="L296" s="127">
        <f t="shared" si="553"/>
        <v>0</v>
      </c>
      <c r="M296" s="127">
        <f t="shared" si="553"/>
        <v>0</v>
      </c>
      <c r="N296" s="127">
        <f t="shared" si="553"/>
        <v>0</v>
      </c>
      <c r="O296" s="127">
        <f t="shared" si="553"/>
        <v>0</v>
      </c>
      <c r="P296" s="127">
        <f t="shared" si="553"/>
        <v>0</v>
      </c>
      <c r="Q296" s="127">
        <f t="shared" si="553"/>
        <v>0</v>
      </c>
      <c r="R296" s="127">
        <f t="shared" si="553"/>
        <v>0</v>
      </c>
      <c r="S296" s="127">
        <f t="shared" si="553"/>
        <v>0</v>
      </c>
      <c r="T296" s="127">
        <f t="shared" si="553"/>
        <v>0</v>
      </c>
      <c r="U296" s="127">
        <f t="shared" si="553"/>
        <v>0</v>
      </c>
      <c r="V296" s="127">
        <f t="shared" si="553"/>
        <v>0</v>
      </c>
      <c r="W296" s="127">
        <f t="shared" si="553"/>
        <v>0</v>
      </c>
      <c r="X296" s="127">
        <f t="shared" si="553"/>
        <v>0</v>
      </c>
      <c r="Y296" s="127">
        <f t="shared" si="553"/>
        <v>0</v>
      </c>
      <c r="Z296" s="127">
        <f t="shared" si="553"/>
        <v>0</v>
      </c>
      <c r="AA296" s="127">
        <f t="shared" si="553"/>
        <v>0</v>
      </c>
      <c r="AB296" s="127">
        <f t="shared" si="553"/>
        <v>0</v>
      </c>
      <c r="AC296" s="127">
        <f t="shared" si="553"/>
        <v>0</v>
      </c>
      <c r="AD296" s="127">
        <f t="shared" si="553"/>
        <v>0</v>
      </c>
      <c r="AE296" s="127">
        <f t="shared" si="553"/>
        <v>0</v>
      </c>
      <c r="AF296" s="127">
        <f t="shared" si="553"/>
        <v>7056.3162499999999</v>
      </c>
      <c r="AG296" s="127">
        <f t="shared" si="553"/>
        <v>0</v>
      </c>
      <c r="AH296" s="127">
        <f t="shared" si="553"/>
        <v>0</v>
      </c>
      <c r="AI296" s="127">
        <f t="shared" si="553"/>
        <v>0</v>
      </c>
      <c r="AJ296" s="127">
        <f t="shared" si="553"/>
        <v>0</v>
      </c>
      <c r="AK296" s="127">
        <f t="shared" si="553"/>
        <v>0</v>
      </c>
      <c r="AL296" s="127">
        <f t="shared" si="553"/>
        <v>0</v>
      </c>
      <c r="AM296" s="127">
        <f t="shared" si="553"/>
        <v>0</v>
      </c>
      <c r="AN296" s="127">
        <f t="shared" si="553"/>
        <v>0</v>
      </c>
      <c r="AO296" s="127">
        <f t="shared" si="553"/>
        <v>0</v>
      </c>
      <c r="AP296" s="127">
        <f t="shared" si="553"/>
        <v>0</v>
      </c>
      <c r="AQ296" s="127">
        <f t="shared" si="553"/>
        <v>0</v>
      </c>
      <c r="AR296" s="321"/>
    </row>
    <row r="297" spans="1:44" ht="35.25" customHeight="1">
      <c r="A297" s="314"/>
      <c r="B297" s="317"/>
      <c r="C297" s="318"/>
      <c r="D297" s="150" t="s">
        <v>37</v>
      </c>
      <c r="E297" s="216">
        <f t="shared" ref="E297:E299" si="554">H297+K297+N297+Q297+T297+W297+Z297+AC297+AF297+AI297+AL297+AO297</f>
        <v>1635.8</v>
      </c>
      <c r="F297" s="216">
        <f t="shared" ref="F297:F299" si="555">I297+L297+O297+R297+U297+X297+AA297+AD297+AG297+AJ297+AM297+AP297</f>
        <v>0</v>
      </c>
      <c r="G297" s="131" t="e">
        <v>#DIV/0!</v>
      </c>
      <c r="H297" s="123">
        <f>H293+H285+H277</f>
        <v>0</v>
      </c>
      <c r="I297" s="123">
        <f t="shared" ref="I297:AQ297" si="556">I293+I285+I277</f>
        <v>0</v>
      </c>
      <c r="J297" s="123">
        <f t="shared" si="556"/>
        <v>0</v>
      </c>
      <c r="K297" s="123">
        <f t="shared" si="556"/>
        <v>0</v>
      </c>
      <c r="L297" s="123">
        <f t="shared" si="556"/>
        <v>0</v>
      </c>
      <c r="M297" s="123">
        <f t="shared" si="556"/>
        <v>0</v>
      </c>
      <c r="N297" s="123">
        <f t="shared" si="556"/>
        <v>0</v>
      </c>
      <c r="O297" s="123">
        <f t="shared" si="556"/>
        <v>0</v>
      </c>
      <c r="P297" s="123">
        <f t="shared" si="556"/>
        <v>0</v>
      </c>
      <c r="Q297" s="123">
        <f t="shared" si="556"/>
        <v>0</v>
      </c>
      <c r="R297" s="123">
        <f t="shared" si="556"/>
        <v>0</v>
      </c>
      <c r="S297" s="123">
        <f t="shared" si="556"/>
        <v>0</v>
      </c>
      <c r="T297" s="123">
        <f t="shared" si="556"/>
        <v>0</v>
      </c>
      <c r="U297" s="123">
        <f t="shared" si="556"/>
        <v>0</v>
      </c>
      <c r="V297" s="123">
        <f t="shared" si="556"/>
        <v>0</v>
      </c>
      <c r="W297" s="123">
        <f t="shared" si="556"/>
        <v>0</v>
      </c>
      <c r="X297" s="123">
        <f t="shared" si="556"/>
        <v>0</v>
      </c>
      <c r="Y297" s="123">
        <f t="shared" si="556"/>
        <v>0</v>
      </c>
      <c r="Z297" s="123">
        <f t="shared" si="556"/>
        <v>0</v>
      </c>
      <c r="AA297" s="123">
        <f t="shared" si="556"/>
        <v>0</v>
      </c>
      <c r="AB297" s="123">
        <f t="shared" si="556"/>
        <v>0</v>
      </c>
      <c r="AC297" s="123">
        <f t="shared" si="556"/>
        <v>0</v>
      </c>
      <c r="AD297" s="123">
        <f t="shared" si="556"/>
        <v>0</v>
      </c>
      <c r="AE297" s="123">
        <f t="shared" si="556"/>
        <v>0</v>
      </c>
      <c r="AF297" s="123">
        <f t="shared" si="556"/>
        <v>1635.8</v>
      </c>
      <c r="AG297" s="123">
        <f t="shared" si="556"/>
        <v>0</v>
      </c>
      <c r="AH297" s="123">
        <f t="shared" si="556"/>
        <v>0</v>
      </c>
      <c r="AI297" s="123">
        <f t="shared" si="556"/>
        <v>0</v>
      </c>
      <c r="AJ297" s="123">
        <f t="shared" si="556"/>
        <v>0</v>
      </c>
      <c r="AK297" s="123">
        <f t="shared" si="556"/>
        <v>0</v>
      </c>
      <c r="AL297" s="123">
        <f t="shared" si="556"/>
        <v>0</v>
      </c>
      <c r="AM297" s="123">
        <f t="shared" si="556"/>
        <v>0</v>
      </c>
      <c r="AN297" s="123">
        <f t="shared" si="556"/>
        <v>0</v>
      </c>
      <c r="AO297" s="123">
        <f t="shared" si="556"/>
        <v>0</v>
      </c>
      <c r="AP297" s="123">
        <f t="shared" si="556"/>
        <v>0</v>
      </c>
      <c r="AQ297" s="123">
        <f t="shared" si="556"/>
        <v>0</v>
      </c>
      <c r="AR297" s="322"/>
    </row>
    <row r="298" spans="1:44" ht="33" customHeight="1">
      <c r="A298" s="314"/>
      <c r="B298" s="317"/>
      <c r="C298" s="318"/>
      <c r="D298" s="150" t="s">
        <v>2</v>
      </c>
      <c r="E298" s="216">
        <f t="shared" si="554"/>
        <v>2566.4</v>
      </c>
      <c r="F298" s="216">
        <f t="shared" si="555"/>
        <v>0</v>
      </c>
      <c r="G298" s="131" t="e">
        <v>#DIV/0!</v>
      </c>
      <c r="H298" s="123">
        <f t="shared" ref="H298:AQ298" si="557">H294+H286+H278</f>
        <v>0</v>
      </c>
      <c r="I298" s="123">
        <f t="shared" si="557"/>
        <v>0</v>
      </c>
      <c r="J298" s="123">
        <f t="shared" si="557"/>
        <v>0</v>
      </c>
      <c r="K298" s="123">
        <f t="shared" si="557"/>
        <v>0</v>
      </c>
      <c r="L298" s="123">
        <f t="shared" si="557"/>
        <v>0</v>
      </c>
      <c r="M298" s="123">
        <f t="shared" si="557"/>
        <v>0</v>
      </c>
      <c r="N298" s="123">
        <f t="shared" si="557"/>
        <v>0</v>
      </c>
      <c r="O298" s="123">
        <f t="shared" si="557"/>
        <v>0</v>
      </c>
      <c r="P298" s="123">
        <f t="shared" si="557"/>
        <v>0</v>
      </c>
      <c r="Q298" s="123">
        <f t="shared" si="557"/>
        <v>0</v>
      </c>
      <c r="R298" s="123">
        <f t="shared" si="557"/>
        <v>0</v>
      </c>
      <c r="S298" s="123">
        <f t="shared" si="557"/>
        <v>0</v>
      </c>
      <c r="T298" s="123">
        <f t="shared" si="557"/>
        <v>0</v>
      </c>
      <c r="U298" s="123">
        <f t="shared" si="557"/>
        <v>0</v>
      </c>
      <c r="V298" s="123">
        <f t="shared" si="557"/>
        <v>0</v>
      </c>
      <c r="W298" s="123">
        <f t="shared" si="557"/>
        <v>0</v>
      </c>
      <c r="X298" s="123">
        <f t="shared" si="557"/>
        <v>0</v>
      </c>
      <c r="Y298" s="123">
        <f t="shared" si="557"/>
        <v>0</v>
      </c>
      <c r="Z298" s="123">
        <f t="shared" si="557"/>
        <v>0</v>
      </c>
      <c r="AA298" s="123">
        <f t="shared" si="557"/>
        <v>0</v>
      </c>
      <c r="AB298" s="123">
        <f t="shared" si="557"/>
        <v>0</v>
      </c>
      <c r="AC298" s="123">
        <f t="shared" si="557"/>
        <v>0</v>
      </c>
      <c r="AD298" s="123">
        <f t="shared" si="557"/>
        <v>0</v>
      </c>
      <c r="AE298" s="123">
        <f t="shared" si="557"/>
        <v>0</v>
      </c>
      <c r="AF298" s="123">
        <f t="shared" si="557"/>
        <v>2566.4</v>
      </c>
      <c r="AG298" s="123">
        <f t="shared" si="557"/>
        <v>0</v>
      </c>
      <c r="AH298" s="123">
        <f t="shared" si="557"/>
        <v>0</v>
      </c>
      <c r="AI298" s="123">
        <f t="shared" si="557"/>
        <v>0</v>
      </c>
      <c r="AJ298" s="123">
        <f t="shared" si="557"/>
        <v>0</v>
      </c>
      <c r="AK298" s="123">
        <f t="shared" si="557"/>
        <v>0</v>
      </c>
      <c r="AL298" s="123">
        <f t="shared" si="557"/>
        <v>0</v>
      </c>
      <c r="AM298" s="123">
        <f t="shared" si="557"/>
        <v>0</v>
      </c>
      <c r="AN298" s="123">
        <f t="shared" si="557"/>
        <v>0</v>
      </c>
      <c r="AO298" s="123">
        <f t="shared" si="557"/>
        <v>0</v>
      </c>
      <c r="AP298" s="123">
        <f t="shared" si="557"/>
        <v>0</v>
      </c>
      <c r="AQ298" s="123">
        <f t="shared" si="557"/>
        <v>0</v>
      </c>
      <c r="AR298" s="322"/>
    </row>
    <row r="299" spans="1:44" ht="19.7" customHeight="1">
      <c r="A299" s="314"/>
      <c r="B299" s="319"/>
      <c r="C299" s="320"/>
      <c r="D299" s="151" t="s">
        <v>43</v>
      </c>
      <c r="E299" s="216">
        <f t="shared" si="554"/>
        <v>2854.11625</v>
      </c>
      <c r="F299" s="216">
        <f t="shared" si="555"/>
        <v>0</v>
      </c>
      <c r="G299" s="131" t="e">
        <v>#DIV/0!</v>
      </c>
      <c r="H299" s="123">
        <f t="shared" ref="H299:AQ299" si="558">H295+H287+H279</f>
        <v>0</v>
      </c>
      <c r="I299" s="123">
        <f t="shared" si="558"/>
        <v>0</v>
      </c>
      <c r="J299" s="123">
        <f t="shared" si="558"/>
        <v>0</v>
      </c>
      <c r="K299" s="123">
        <f t="shared" si="558"/>
        <v>0</v>
      </c>
      <c r="L299" s="123">
        <f t="shared" si="558"/>
        <v>0</v>
      </c>
      <c r="M299" s="123">
        <f t="shared" si="558"/>
        <v>0</v>
      </c>
      <c r="N299" s="123">
        <f t="shared" si="558"/>
        <v>0</v>
      </c>
      <c r="O299" s="123">
        <f t="shared" si="558"/>
        <v>0</v>
      </c>
      <c r="P299" s="123">
        <f t="shared" si="558"/>
        <v>0</v>
      </c>
      <c r="Q299" s="123">
        <f t="shared" si="558"/>
        <v>0</v>
      </c>
      <c r="R299" s="123">
        <f t="shared" si="558"/>
        <v>0</v>
      </c>
      <c r="S299" s="123">
        <f t="shared" si="558"/>
        <v>0</v>
      </c>
      <c r="T299" s="123">
        <f t="shared" si="558"/>
        <v>0</v>
      </c>
      <c r="U299" s="123">
        <f t="shared" si="558"/>
        <v>0</v>
      </c>
      <c r="V299" s="123">
        <f t="shared" si="558"/>
        <v>0</v>
      </c>
      <c r="W299" s="123">
        <f t="shared" si="558"/>
        <v>0</v>
      </c>
      <c r="X299" s="123">
        <f t="shared" si="558"/>
        <v>0</v>
      </c>
      <c r="Y299" s="123">
        <f t="shared" si="558"/>
        <v>0</v>
      </c>
      <c r="Z299" s="123">
        <f t="shared" si="558"/>
        <v>0</v>
      </c>
      <c r="AA299" s="123">
        <f t="shared" si="558"/>
        <v>0</v>
      </c>
      <c r="AB299" s="123">
        <f t="shared" si="558"/>
        <v>0</v>
      </c>
      <c r="AC299" s="123">
        <f t="shared" si="558"/>
        <v>0</v>
      </c>
      <c r="AD299" s="123">
        <f t="shared" si="558"/>
        <v>0</v>
      </c>
      <c r="AE299" s="123">
        <f t="shared" si="558"/>
        <v>0</v>
      </c>
      <c r="AF299" s="123">
        <f t="shared" si="558"/>
        <v>2854.11625</v>
      </c>
      <c r="AG299" s="123">
        <f t="shared" si="558"/>
        <v>0</v>
      </c>
      <c r="AH299" s="123">
        <f t="shared" si="558"/>
        <v>0</v>
      </c>
      <c r="AI299" s="123">
        <f t="shared" si="558"/>
        <v>0</v>
      </c>
      <c r="AJ299" s="123">
        <f t="shared" si="558"/>
        <v>0</v>
      </c>
      <c r="AK299" s="123">
        <f t="shared" si="558"/>
        <v>0</v>
      </c>
      <c r="AL299" s="123">
        <f t="shared" si="558"/>
        <v>0</v>
      </c>
      <c r="AM299" s="123">
        <f t="shared" si="558"/>
        <v>0</v>
      </c>
      <c r="AN299" s="123">
        <f t="shared" si="558"/>
        <v>0</v>
      </c>
      <c r="AO299" s="123">
        <f t="shared" si="558"/>
        <v>0</v>
      </c>
      <c r="AP299" s="123">
        <f t="shared" si="558"/>
        <v>0</v>
      </c>
      <c r="AQ299" s="123">
        <f t="shared" si="558"/>
        <v>0</v>
      </c>
      <c r="AR299" s="322"/>
    </row>
    <row r="300" spans="1:44" ht="18.75" customHeight="1">
      <c r="A300" s="197" t="s">
        <v>260</v>
      </c>
      <c r="B300" s="226"/>
      <c r="C300" s="226"/>
      <c r="D300" s="226"/>
      <c r="E300" s="220"/>
      <c r="F300" s="241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226"/>
      <c r="AR300" s="242"/>
    </row>
    <row r="301" spans="1:44" ht="22.5" customHeight="1">
      <c r="A301" s="194" t="s">
        <v>261</v>
      </c>
      <c r="B301" s="195"/>
      <c r="C301" s="195"/>
      <c r="D301" s="195"/>
      <c r="E301" s="241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6"/>
    </row>
    <row r="302" spans="1:44" ht="18.75" customHeight="1">
      <c r="A302" s="332" t="s">
        <v>399</v>
      </c>
      <c r="B302" s="333"/>
      <c r="C302" s="334"/>
      <c r="D302" s="132" t="s">
        <v>41</v>
      </c>
      <c r="E302" s="215">
        <f>SUM(E303:E305)</f>
        <v>310718.12853000005</v>
      </c>
      <c r="F302" s="215">
        <f>SUM(F303:F305)</f>
        <v>160287.14202000003</v>
      </c>
      <c r="G302" s="127">
        <f>F302/E302*100</f>
        <v>51.586028397607386</v>
      </c>
      <c r="H302" s="127">
        <f>SUM(H303:H305)</f>
        <v>38929.160000000003</v>
      </c>
      <c r="I302" s="127">
        <f t="shared" ref="I302:AQ302" si="559">SUM(I303:I305)</f>
        <v>38929.160000000003</v>
      </c>
      <c r="J302" s="127">
        <f t="shared" si="559"/>
        <v>0</v>
      </c>
      <c r="K302" s="127">
        <f t="shared" si="559"/>
        <v>99150.607740000007</v>
      </c>
      <c r="L302" s="127">
        <f t="shared" si="559"/>
        <v>99150.607740000007</v>
      </c>
      <c r="M302" s="127">
        <f t="shared" si="559"/>
        <v>0</v>
      </c>
      <c r="N302" s="127">
        <f t="shared" si="559"/>
        <v>22207.52778</v>
      </c>
      <c r="O302" s="127">
        <f t="shared" si="559"/>
        <v>22207.37428</v>
      </c>
      <c r="P302" s="127">
        <f t="shared" si="559"/>
        <v>8</v>
      </c>
      <c r="Q302" s="127">
        <f t="shared" si="559"/>
        <v>75974.257370000007</v>
      </c>
      <c r="R302" s="127">
        <f t="shared" si="559"/>
        <v>0</v>
      </c>
      <c r="S302" s="127">
        <f t="shared" si="559"/>
        <v>0</v>
      </c>
      <c r="T302" s="127">
        <f t="shared" si="559"/>
        <v>13060.1</v>
      </c>
      <c r="U302" s="127">
        <f t="shared" si="559"/>
        <v>0</v>
      </c>
      <c r="V302" s="127">
        <f t="shared" si="559"/>
        <v>0</v>
      </c>
      <c r="W302" s="127">
        <f t="shared" si="559"/>
        <v>9158</v>
      </c>
      <c r="X302" s="127">
        <f t="shared" si="559"/>
        <v>0</v>
      </c>
      <c r="Y302" s="127">
        <f t="shared" si="559"/>
        <v>0</v>
      </c>
      <c r="Z302" s="127">
        <f t="shared" si="559"/>
        <v>9158</v>
      </c>
      <c r="AA302" s="127">
        <f t="shared" si="559"/>
        <v>0</v>
      </c>
      <c r="AB302" s="127">
        <f t="shared" si="559"/>
        <v>0</v>
      </c>
      <c r="AC302" s="127">
        <f t="shared" si="559"/>
        <v>9158</v>
      </c>
      <c r="AD302" s="127">
        <f t="shared" si="559"/>
        <v>0</v>
      </c>
      <c r="AE302" s="127">
        <f t="shared" si="559"/>
        <v>0</v>
      </c>
      <c r="AF302" s="127">
        <f t="shared" si="559"/>
        <v>9158</v>
      </c>
      <c r="AG302" s="127">
        <f t="shared" si="559"/>
        <v>0</v>
      </c>
      <c r="AH302" s="127">
        <f t="shared" si="559"/>
        <v>0</v>
      </c>
      <c r="AI302" s="127">
        <f t="shared" si="559"/>
        <v>9158</v>
      </c>
      <c r="AJ302" s="127">
        <f t="shared" si="559"/>
        <v>0</v>
      </c>
      <c r="AK302" s="127">
        <f t="shared" si="559"/>
        <v>0</v>
      </c>
      <c r="AL302" s="127">
        <f t="shared" si="559"/>
        <v>8024.6523000000007</v>
      </c>
      <c r="AM302" s="127">
        <f t="shared" si="559"/>
        <v>0</v>
      </c>
      <c r="AN302" s="127">
        <f t="shared" si="559"/>
        <v>0</v>
      </c>
      <c r="AO302" s="127">
        <f t="shared" si="559"/>
        <v>7581.823339999999</v>
      </c>
      <c r="AP302" s="127">
        <f t="shared" si="559"/>
        <v>0</v>
      </c>
      <c r="AQ302" s="127">
        <f t="shared" si="559"/>
        <v>0</v>
      </c>
      <c r="AR302" s="321"/>
    </row>
    <row r="303" spans="1:44" ht="31.5">
      <c r="A303" s="335"/>
      <c r="B303" s="336"/>
      <c r="C303" s="337"/>
      <c r="D303" s="150" t="s">
        <v>37</v>
      </c>
      <c r="E303" s="216">
        <f t="shared" ref="E303:E305" si="560">H303+K303+N303+Q303+T303+W303+Z303+AC303+AF303+AI303+AL303+AO303</f>
        <v>0</v>
      </c>
      <c r="F303" s="216">
        <f t="shared" ref="F303:F305" si="561">I303+L303+O303+R303+U303+X303+AA303+AD303+AG303+AJ303+AM303+AP303</f>
        <v>0</v>
      </c>
      <c r="G303" s="127" t="e">
        <f t="shared" ref="G303:G305" si="562">F303/E303*100</f>
        <v>#DIV/0!</v>
      </c>
      <c r="H303" s="123">
        <f>H247+H206+H202</f>
        <v>0</v>
      </c>
      <c r="I303" s="123">
        <f t="shared" ref="I303:AQ303" si="563">I247+I206+I202</f>
        <v>0</v>
      </c>
      <c r="J303" s="123">
        <f t="shared" si="563"/>
        <v>0</v>
      </c>
      <c r="K303" s="123">
        <f t="shared" si="563"/>
        <v>0</v>
      </c>
      <c r="L303" s="123">
        <f t="shared" si="563"/>
        <v>0</v>
      </c>
      <c r="M303" s="123">
        <f t="shared" si="563"/>
        <v>0</v>
      </c>
      <c r="N303" s="123">
        <f t="shared" si="563"/>
        <v>0</v>
      </c>
      <c r="O303" s="123">
        <f t="shared" si="563"/>
        <v>0</v>
      </c>
      <c r="P303" s="123">
        <f t="shared" si="563"/>
        <v>0</v>
      </c>
      <c r="Q303" s="123">
        <f t="shared" si="563"/>
        <v>0</v>
      </c>
      <c r="R303" s="123">
        <f t="shared" si="563"/>
        <v>0</v>
      </c>
      <c r="S303" s="123">
        <f t="shared" si="563"/>
        <v>0</v>
      </c>
      <c r="T303" s="123">
        <f t="shared" si="563"/>
        <v>0</v>
      </c>
      <c r="U303" s="123">
        <f t="shared" si="563"/>
        <v>0</v>
      </c>
      <c r="V303" s="123">
        <f t="shared" si="563"/>
        <v>0</v>
      </c>
      <c r="W303" s="123">
        <f t="shared" si="563"/>
        <v>0</v>
      </c>
      <c r="X303" s="123">
        <f t="shared" si="563"/>
        <v>0</v>
      </c>
      <c r="Y303" s="123">
        <f t="shared" si="563"/>
        <v>0</v>
      </c>
      <c r="Z303" s="123">
        <f t="shared" si="563"/>
        <v>0</v>
      </c>
      <c r="AA303" s="123">
        <f t="shared" si="563"/>
        <v>0</v>
      </c>
      <c r="AB303" s="123">
        <f t="shared" si="563"/>
        <v>0</v>
      </c>
      <c r="AC303" s="123">
        <f t="shared" si="563"/>
        <v>0</v>
      </c>
      <c r="AD303" s="123">
        <f t="shared" si="563"/>
        <v>0</v>
      </c>
      <c r="AE303" s="123">
        <f t="shared" si="563"/>
        <v>0</v>
      </c>
      <c r="AF303" s="123">
        <f t="shared" si="563"/>
        <v>0</v>
      </c>
      <c r="AG303" s="123">
        <f t="shared" si="563"/>
        <v>0</v>
      </c>
      <c r="AH303" s="123">
        <f t="shared" si="563"/>
        <v>0</v>
      </c>
      <c r="AI303" s="123">
        <f t="shared" si="563"/>
        <v>0</v>
      </c>
      <c r="AJ303" s="123">
        <f t="shared" si="563"/>
        <v>0</v>
      </c>
      <c r="AK303" s="123">
        <f t="shared" si="563"/>
        <v>0</v>
      </c>
      <c r="AL303" s="123">
        <f t="shared" si="563"/>
        <v>0</v>
      </c>
      <c r="AM303" s="123">
        <f t="shared" si="563"/>
        <v>0</v>
      </c>
      <c r="AN303" s="123">
        <f t="shared" si="563"/>
        <v>0</v>
      </c>
      <c r="AO303" s="123">
        <f t="shared" si="563"/>
        <v>0</v>
      </c>
      <c r="AP303" s="123">
        <f t="shared" si="563"/>
        <v>0</v>
      </c>
      <c r="AQ303" s="123">
        <f t="shared" si="563"/>
        <v>0</v>
      </c>
      <c r="AR303" s="322"/>
    </row>
    <row r="304" spans="1:44" ht="31.9" customHeight="1">
      <c r="A304" s="335"/>
      <c r="B304" s="336"/>
      <c r="C304" s="337"/>
      <c r="D304" s="150" t="s">
        <v>2</v>
      </c>
      <c r="E304" s="216">
        <f t="shared" si="560"/>
        <v>64962.8</v>
      </c>
      <c r="F304" s="216">
        <f t="shared" si="561"/>
        <v>18537.19167</v>
      </c>
      <c r="G304" s="127">
        <f t="shared" si="562"/>
        <v>28.535087265327231</v>
      </c>
      <c r="H304" s="123">
        <f t="shared" ref="H304:AQ304" si="564">H248+H207+H203</f>
        <v>0</v>
      </c>
      <c r="I304" s="123">
        <f t="shared" si="564"/>
        <v>0</v>
      </c>
      <c r="J304" s="123">
        <f t="shared" si="564"/>
        <v>0</v>
      </c>
      <c r="K304" s="123">
        <f t="shared" si="564"/>
        <v>6085.6988700000002</v>
      </c>
      <c r="L304" s="123">
        <f t="shared" si="564"/>
        <v>6085.6988700000002</v>
      </c>
      <c r="M304" s="123">
        <f t="shared" si="564"/>
        <v>0</v>
      </c>
      <c r="N304" s="123">
        <f t="shared" si="564"/>
        <v>12451.4928</v>
      </c>
      <c r="O304" s="123">
        <f t="shared" si="564"/>
        <v>12451.4928</v>
      </c>
      <c r="P304" s="123">
        <f t="shared" si="564"/>
        <v>2</v>
      </c>
      <c r="Q304" s="123">
        <f t="shared" si="564"/>
        <v>5788</v>
      </c>
      <c r="R304" s="123">
        <f t="shared" si="564"/>
        <v>0</v>
      </c>
      <c r="S304" s="123">
        <f t="shared" si="564"/>
        <v>0</v>
      </c>
      <c r="T304" s="123">
        <f t="shared" si="564"/>
        <v>6690.1</v>
      </c>
      <c r="U304" s="123">
        <f t="shared" si="564"/>
        <v>0</v>
      </c>
      <c r="V304" s="123">
        <f t="shared" si="564"/>
        <v>0</v>
      </c>
      <c r="W304" s="123">
        <f t="shared" si="564"/>
        <v>5788</v>
      </c>
      <c r="X304" s="123">
        <f t="shared" si="564"/>
        <v>0</v>
      </c>
      <c r="Y304" s="123">
        <f t="shared" si="564"/>
        <v>0</v>
      </c>
      <c r="Z304" s="123">
        <f t="shared" si="564"/>
        <v>5788</v>
      </c>
      <c r="AA304" s="123">
        <f t="shared" si="564"/>
        <v>0</v>
      </c>
      <c r="AB304" s="123">
        <f t="shared" si="564"/>
        <v>0</v>
      </c>
      <c r="AC304" s="123">
        <f t="shared" si="564"/>
        <v>5788</v>
      </c>
      <c r="AD304" s="123">
        <f t="shared" si="564"/>
        <v>0</v>
      </c>
      <c r="AE304" s="123">
        <f t="shared" si="564"/>
        <v>0</v>
      </c>
      <c r="AF304" s="123">
        <f t="shared" si="564"/>
        <v>5788</v>
      </c>
      <c r="AG304" s="123">
        <f t="shared" si="564"/>
        <v>0</v>
      </c>
      <c r="AH304" s="123">
        <f t="shared" si="564"/>
        <v>0</v>
      </c>
      <c r="AI304" s="123">
        <f t="shared" si="564"/>
        <v>5788</v>
      </c>
      <c r="AJ304" s="123">
        <f t="shared" si="564"/>
        <v>0</v>
      </c>
      <c r="AK304" s="123">
        <f t="shared" si="564"/>
        <v>0</v>
      </c>
      <c r="AL304" s="123">
        <f t="shared" si="564"/>
        <v>5007.5083300000006</v>
      </c>
      <c r="AM304" s="123">
        <f t="shared" si="564"/>
        <v>0</v>
      </c>
      <c r="AN304" s="123">
        <f t="shared" si="564"/>
        <v>0</v>
      </c>
      <c r="AO304" s="123">
        <f t="shared" si="564"/>
        <v>0</v>
      </c>
      <c r="AP304" s="123">
        <f t="shared" si="564"/>
        <v>0</v>
      </c>
      <c r="AQ304" s="123">
        <f t="shared" si="564"/>
        <v>0</v>
      </c>
      <c r="AR304" s="322"/>
    </row>
    <row r="305" spans="1:44" ht="20.25" customHeight="1">
      <c r="A305" s="335"/>
      <c r="B305" s="336"/>
      <c r="C305" s="337"/>
      <c r="D305" s="152" t="s">
        <v>43</v>
      </c>
      <c r="E305" s="216">
        <f t="shared" si="560"/>
        <v>245755.32853000003</v>
      </c>
      <c r="F305" s="216">
        <f t="shared" si="561"/>
        <v>141749.95035000003</v>
      </c>
      <c r="G305" s="127">
        <f t="shared" si="562"/>
        <v>57.679298836727455</v>
      </c>
      <c r="H305" s="123">
        <f t="shared" ref="H305:AQ305" si="565">H249+H208+H204</f>
        <v>38929.160000000003</v>
      </c>
      <c r="I305" s="123">
        <f t="shared" si="565"/>
        <v>38929.160000000003</v>
      </c>
      <c r="J305" s="123">
        <f t="shared" si="565"/>
        <v>0</v>
      </c>
      <c r="K305" s="123">
        <f t="shared" si="565"/>
        <v>93064.908870000014</v>
      </c>
      <c r="L305" s="123">
        <f t="shared" si="565"/>
        <v>93064.908870000014</v>
      </c>
      <c r="M305" s="123">
        <f t="shared" si="565"/>
        <v>0</v>
      </c>
      <c r="N305" s="123">
        <f t="shared" si="565"/>
        <v>9756.0349800000004</v>
      </c>
      <c r="O305" s="123">
        <f t="shared" si="565"/>
        <v>9755.88148</v>
      </c>
      <c r="P305" s="123">
        <f t="shared" si="565"/>
        <v>6</v>
      </c>
      <c r="Q305" s="123">
        <f t="shared" si="565"/>
        <v>70186.257370000007</v>
      </c>
      <c r="R305" s="123">
        <f t="shared" si="565"/>
        <v>0</v>
      </c>
      <c r="S305" s="123">
        <f t="shared" si="565"/>
        <v>0</v>
      </c>
      <c r="T305" s="123">
        <f t="shared" si="565"/>
        <v>6370</v>
      </c>
      <c r="U305" s="123">
        <f t="shared" si="565"/>
        <v>0</v>
      </c>
      <c r="V305" s="123">
        <f t="shared" si="565"/>
        <v>0</v>
      </c>
      <c r="W305" s="123">
        <f t="shared" si="565"/>
        <v>3370</v>
      </c>
      <c r="X305" s="123">
        <f t="shared" si="565"/>
        <v>0</v>
      </c>
      <c r="Y305" s="123">
        <f t="shared" si="565"/>
        <v>0</v>
      </c>
      <c r="Z305" s="123">
        <f t="shared" si="565"/>
        <v>3370</v>
      </c>
      <c r="AA305" s="123">
        <f t="shared" si="565"/>
        <v>0</v>
      </c>
      <c r="AB305" s="123">
        <f t="shared" si="565"/>
        <v>0</v>
      </c>
      <c r="AC305" s="123">
        <f t="shared" si="565"/>
        <v>3370</v>
      </c>
      <c r="AD305" s="123">
        <f t="shared" si="565"/>
        <v>0</v>
      </c>
      <c r="AE305" s="123">
        <f t="shared" si="565"/>
        <v>0</v>
      </c>
      <c r="AF305" s="123">
        <f t="shared" si="565"/>
        <v>3370</v>
      </c>
      <c r="AG305" s="123">
        <f t="shared" si="565"/>
        <v>0</v>
      </c>
      <c r="AH305" s="123">
        <f t="shared" si="565"/>
        <v>0</v>
      </c>
      <c r="AI305" s="123">
        <f t="shared" si="565"/>
        <v>3370</v>
      </c>
      <c r="AJ305" s="123">
        <f t="shared" si="565"/>
        <v>0</v>
      </c>
      <c r="AK305" s="123">
        <f t="shared" si="565"/>
        <v>0</v>
      </c>
      <c r="AL305" s="123">
        <f t="shared" si="565"/>
        <v>3017.1439700000001</v>
      </c>
      <c r="AM305" s="123">
        <f t="shared" si="565"/>
        <v>0</v>
      </c>
      <c r="AN305" s="123">
        <f t="shared" si="565"/>
        <v>0</v>
      </c>
      <c r="AO305" s="123">
        <f t="shared" si="565"/>
        <v>7581.823339999999</v>
      </c>
      <c r="AP305" s="123">
        <f t="shared" si="565"/>
        <v>0</v>
      </c>
      <c r="AQ305" s="123">
        <f t="shared" si="565"/>
        <v>0</v>
      </c>
      <c r="AR305" s="322"/>
    </row>
    <row r="306" spans="1:44" ht="15" customHeight="1">
      <c r="A306" s="332" t="s">
        <v>400</v>
      </c>
      <c r="B306" s="333"/>
      <c r="C306" s="334"/>
      <c r="D306" s="126" t="s">
        <v>41</v>
      </c>
      <c r="E306" s="215">
        <f>SUM(E307:E309)</f>
        <v>79477.708559999999</v>
      </c>
      <c r="F306" s="215">
        <f>SUM(F307:F309)</f>
        <v>0</v>
      </c>
      <c r="G306" s="127">
        <f>F306/E306*100</f>
        <v>0</v>
      </c>
      <c r="H306" s="127">
        <f>SUM(H307:H309)</f>
        <v>0</v>
      </c>
      <c r="I306" s="127">
        <f t="shared" ref="I306:AQ306" si="566">SUM(I307:I309)</f>
        <v>0</v>
      </c>
      <c r="J306" s="127">
        <f t="shared" si="566"/>
        <v>0</v>
      </c>
      <c r="K306" s="127">
        <f t="shared" si="566"/>
        <v>0</v>
      </c>
      <c r="L306" s="127">
        <f t="shared" si="566"/>
        <v>0</v>
      </c>
      <c r="M306" s="127">
        <f t="shared" si="566"/>
        <v>0</v>
      </c>
      <c r="N306" s="127">
        <f t="shared" si="566"/>
        <v>0</v>
      </c>
      <c r="O306" s="127">
        <f t="shared" si="566"/>
        <v>0</v>
      </c>
      <c r="P306" s="127">
        <f t="shared" si="566"/>
        <v>0</v>
      </c>
      <c r="Q306" s="127">
        <f t="shared" si="566"/>
        <v>0</v>
      </c>
      <c r="R306" s="127">
        <f t="shared" si="566"/>
        <v>0</v>
      </c>
      <c r="S306" s="127">
        <f t="shared" si="566"/>
        <v>0</v>
      </c>
      <c r="T306" s="127">
        <f t="shared" si="566"/>
        <v>418.03769999999997</v>
      </c>
      <c r="U306" s="127">
        <f t="shared" si="566"/>
        <v>0</v>
      </c>
      <c r="V306" s="127">
        <f t="shared" si="566"/>
        <v>0</v>
      </c>
      <c r="W306" s="127">
        <f t="shared" si="566"/>
        <v>0</v>
      </c>
      <c r="X306" s="127">
        <f t="shared" si="566"/>
        <v>0</v>
      </c>
      <c r="Y306" s="127">
        <f t="shared" si="566"/>
        <v>0</v>
      </c>
      <c r="Z306" s="127">
        <f t="shared" si="566"/>
        <v>1585.9892600000001</v>
      </c>
      <c r="AA306" s="127">
        <f t="shared" si="566"/>
        <v>0</v>
      </c>
      <c r="AB306" s="127">
        <f t="shared" si="566"/>
        <v>0</v>
      </c>
      <c r="AC306" s="127">
        <f t="shared" si="566"/>
        <v>0</v>
      </c>
      <c r="AD306" s="127">
        <f t="shared" si="566"/>
        <v>0</v>
      </c>
      <c r="AE306" s="127">
        <f t="shared" si="566"/>
        <v>0</v>
      </c>
      <c r="AF306" s="127">
        <f t="shared" si="566"/>
        <v>68030.251599999989</v>
      </c>
      <c r="AG306" s="127">
        <f t="shared" si="566"/>
        <v>0</v>
      </c>
      <c r="AH306" s="127">
        <f t="shared" si="566"/>
        <v>0</v>
      </c>
      <c r="AI306" s="127">
        <f t="shared" si="566"/>
        <v>0</v>
      </c>
      <c r="AJ306" s="127">
        <f t="shared" si="566"/>
        <v>0</v>
      </c>
      <c r="AK306" s="127">
        <f t="shared" si="566"/>
        <v>0</v>
      </c>
      <c r="AL306" s="127">
        <f t="shared" si="566"/>
        <v>9443.43</v>
      </c>
      <c r="AM306" s="127">
        <f t="shared" si="566"/>
        <v>0</v>
      </c>
      <c r="AN306" s="127">
        <f t="shared" si="566"/>
        <v>0</v>
      </c>
      <c r="AO306" s="127">
        <f t="shared" si="566"/>
        <v>0</v>
      </c>
      <c r="AP306" s="127">
        <f t="shared" si="566"/>
        <v>0</v>
      </c>
      <c r="AQ306" s="127">
        <f t="shared" si="566"/>
        <v>0</v>
      </c>
      <c r="AR306" s="321"/>
    </row>
    <row r="307" spans="1:44" ht="31.5">
      <c r="A307" s="335"/>
      <c r="B307" s="336"/>
      <c r="C307" s="337"/>
      <c r="D307" s="150" t="s">
        <v>37</v>
      </c>
      <c r="E307" s="216">
        <f t="shared" ref="E307:E309" si="567">H307+K307+N307+Q307+T307+W307+Z307+AC307+AF307+AI307+AL307+AO307</f>
        <v>3622</v>
      </c>
      <c r="F307" s="216">
        <f t="shared" ref="F307:F309" si="568">I307+L307+O307+R307+U307+X307+AA307+AD307+AG307+AJ307+AM307+AP307</f>
        <v>0</v>
      </c>
      <c r="G307" s="127">
        <f t="shared" ref="G307:G309" si="569">F307/E307*100</f>
        <v>0</v>
      </c>
      <c r="H307" s="123">
        <f>H138+H178</f>
        <v>0</v>
      </c>
      <c r="I307" s="123">
        <f t="shared" ref="I307:AQ307" si="570">I138+I178</f>
        <v>0</v>
      </c>
      <c r="J307" s="123">
        <f t="shared" si="570"/>
        <v>0</v>
      </c>
      <c r="K307" s="123">
        <f t="shared" si="570"/>
        <v>0</v>
      </c>
      <c r="L307" s="123">
        <f t="shared" si="570"/>
        <v>0</v>
      </c>
      <c r="M307" s="123">
        <f t="shared" si="570"/>
        <v>0</v>
      </c>
      <c r="N307" s="123">
        <f t="shared" si="570"/>
        <v>0</v>
      </c>
      <c r="O307" s="123">
        <f t="shared" si="570"/>
        <v>0</v>
      </c>
      <c r="P307" s="123">
        <f t="shared" si="570"/>
        <v>0</v>
      </c>
      <c r="Q307" s="123">
        <f t="shared" si="570"/>
        <v>0</v>
      </c>
      <c r="R307" s="123">
        <f t="shared" si="570"/>
        <v>0</v>
      </c>
      <c r="S307" s="123">
        <f t="shared" si="570"/>
        <v>0</v>
      </c>
      <c r="T307" s="123">
        <f t="shared" si="570"/>
        <v>0</v>
      </c>
      <c r="U307" s="123">
        <f t="shared" si="570"/>
        <v>0</v>
      </c>
      <c r="V307" s="123">
        <f t="shared" si="570"/>
        <v>0</v>
      </c>
      <c r="W307" s="123">
        <f t="shared" si="570"/>
        <v>0</v>
      </c>
      <c r="X307" s="123">
        <f t="shared" si="570"/>
        <v>0</v>
      </c>
      <c r="Y307" s="123">
        <f t="shared" si="570"/>
        <v>0</v>
      </c>
      <c r="Z307" s="123">
        <f t="shared" si="570"/>
        <v>0</v>
      </c>
      <c r="AA307" s="123">
        <f t="shared" si="570"/>
        <v>0</v>
      </c>
      <c r="AB307" s="123">
        <f t="shared" si="570"/>
        <v>0</v>
      </c>
      <c r="AC307" s="123">
        <f t="shared" si="570"/>
        <v>0</v>
      </c>
      <c r="AD307" s="123">
        <f t="shared" si="570"/>
        <v>0</v>
      </c>
      <c r="AE307" s="123">
        <f t="shared" si="570"/>
        <v>0</v>
      </c>
      <c r="AF307" s="123">
        <f t="shared" si="570"/>
        <v>3622</v>
      </c>
      <c r="AG307" s="123">
        <f t="shared" si="570"/>
        <v>0</v>
      </c>
      <c r="AH307" s="123">
        <f t="shared" si="570"/>
        <v>0</v>
      </c>
      <c r="AI307" s="123">
        <f t="shared" si="570"/>
        <v>0</v>
      </c>
      <c r="AJ307" s="123">
        <f t="shared" si="570"/>
        <v>0</v>
      </c>
      <c r="AK307" s="123">
        <f t="shared" si="570"/>
        <v>0</v>
      </c>
      <c r="AL307" s="123">
        <f t="shared" si="570"/>
        <v>0</v>
      </c>
      <c r="AM307" s="123">
        <f t="shared" si="570"/>
        <v>0</v>
      </c>
      <c r="AN307" s="123">
        <f t="shared" si="570"/>
        <v>0</v>
      </c>
      <c r="AO307" s="123">
        <f t="shared" si="570"/>
        <v>0</v>
      </c>
      <c r="AP307" s="123">
        <f t="shared" si="570"/>
        <v>0</v>
      </c>
      <c r="AQ307" s="123">
        <f t="shared" si="570"/>
        <v>0</v>
      </c>
      <c r="AR307" s="322"/>
    </row>
    <row r="308" spans="1:44" ht="32.450000000000003" customHeight="1">
      <c r="A308" s="335"/>
      <c r="B308" s="336"/>
      <c r="C308" s="337"/>
      <c r="D308" s="150" t="s">
        <v>2</v>
      </c>
      <c r="E308" s="216">
        <f t="shared" si="567"/>
        <v>21879.9</v>
      </c>
      <c r="F308" s="216">
        <f t="shared" si="568"/>
        <v>0</v>
      </c>
      <c r="G308" s="127">
        <f t="shared" si="569"/>
        <v>0</v>
      </c>
      <c r="H308" s="123">
        <f t="shared" ref="H308:AQ308" si="571">H139+H179</f>
        <v>0</v>
      </c>
      <c r="I308" s="123">
        <f t="shared" si="571"/>
        <v>0</v>
      </c>
      <c r="J308" s="123">
        <f t="shared" si="571"/>
        <v>0</v>
      </c>
      <c r="K308" s="123">
        <f t="shared" si="571"/>
        <v>0</v>
      </c>
      <c r="L308" s="123">
        <f t="shared" si="571"/>
        <v>0</v>
      </c>
      <c r="M308" s="123">
        <f t="shared" si="571"/>
        <v>0</v>
      </c>
      <c r="N308" s="123">
        <f t="shared" si="571"/>
        <v>0</v>
      </c>
      <c r="O308" s="123">
        <f t="shared" si="571"/>
        <v>0</v>
      </c>
      <c r="P308" s="123">
        <f t="shared" si="571"/>
        <v>0</v>
      </c>
      <c r="Q308" s="123">
        <f t="shared" si="571"/>
        <v>0</v>
      </c>
      <c r="R308" s="123">
        <f t="shared" si="571"/>
        <v>0</v>
      </c>
      <c r="S308" s="123">
        <f t="shared" si="571"/>
        <v>0</v>
      </c>
      <c r="T308" s="123">
        <f t="shared" si="571"/>
        <v>0</v>
      </c>
      <c r="U308" s="123">
        <f t="shared" si="571"/>
        <v>0</v>
      </c>
      <c r="V308" s="123">
        <f t="shared" si="571"/>
        <v>0</v>
      </c>
      <c r="W308" s="123">
        <f t="shared" si="571"/>
        <v>0</v>
      </c>
      <c r="X308" s="123">
        <f t="shared" si="571"/>
        <v>0</v>
      </c>
      <c r="Y308" s="123">
        <f t="shared" si="571"/>
        <v>0</v>
      </c>
      <c r="Z308" s="123">
        <f t="shared" si="571"/>
        <v>0</v>
      </c>
      <c r="AA308" s="123">
        <f t="shared" si="571"/>
        <v>0</v>
      </c>
      <c r="AB308" s="123">
        <f t="shared" si="571"/>
        <v>0</v>
      </c>
      <c r="AC308" s="123">
        <f t="shared" si="571"/>
        <v>0</v>
      </c>
      <c r="AD308" s="123">
        <f t="shared" si="571"/>
        <v>0</v>
      </c>
      <c r="AE308" s="123">
        <f t="shared" si="571"/>
        <v>0</v>
      </c>
      <c r="AF308" s="123">
        <f t="shared" si="571"/>
        <v>21879.9</v>
      </c>
      <c r="AG308" s="123">
        <f t="shared" si="571"/>
        <v>0</v>
      </c>
      <c r="AH308" s="123">
        <f t="shared" si="571"/>
        <v>0</v>
      </c>
      <c r="AI308" s="123">
        <f t="shared" si="571"/>
        <v>0</v>
      </c>
      <c r="AJ308" s="123">
        <f t="shared" si="571"/>
        <v>0</v>
      </c>
      <c r="AK308" s="123">
        <f t="shared" si="571"/>
        <v>0</v>
      </c>
      <c r="AL308" s="123">
        <f t="shared" si="571"/>
        <v>0</v>
      </c>
      <c r="AM308" s="123">
        <f t="shared" si="571"/>
        <v>0</v>
      </c>
      <c r="AN308" s="123">
        <f t="shared" si="571"/>
        <v>0</v>
      </c>
      <c r="AO308" s="123">
        <f t="shared" si="571"/>
        <v>0</v>
      </c>
      <c r="AP308" s="123">
        <f t="shared" si="571"/>
        <v>0</v>
      </c>
      <c r="AQ308" s="123">
        <f t="shared" si="571"/>
        <v>0</v>
      </c>
      <c r="AR308" s="322"/>
    </row>
    <row r="309" spans="1:44" ht="20.25" customHeight="1">
      <c r="A309" s="335"/>
      <c r="B309" s="336"/>
      <c r="C309" s="337"/>
      <c r="D309" s="152" t="s">
        <v>43</v>
      </c>
      <c r="E309" s="216">
        <f t="shared" si="567"/>
        <v>53975.808559999998</v>
      </c>
      <c r="F309" s="216">
        <f t="shared" si="568"/>
        <v>0</v>
      </c>
      <c r="G309" s="127">
        <f t="shared" si="569"/>
        <v>0</v>
      </c>
      <c r="H309" s="123">
        <f t="shared" ref="H309:AQ309" si="572">H140+H180</f>
        <v>0</v>
      </c>
      <c r="I309" s="123">
        <f t="shared" si="572"/>
        <v>0</v>
      </c>
      <c r="J309" s="123">
        <f t="shared" si="572"/>
        <v>0</v>
      </c>
      <c r="K309" s="123">
        <f t="shared" si="572"/>
        <v>0</v>
      </c>
      <c r="L309" s="123">
        <f t="shared" si="572"/>
        <v>0</v>
      </c>
      <c r="M309" s="123">
        <f t="shared" si="572"/>
        <v>0</v>
      </c>
      <c r="N309" s="123">
        <f t="shared" si="572"/>
        <v>0</v>
      </c>
      <c r="O309" s="123">
        <f t="shared" si="572"/>
        <v>0</v>
      </c>
      <c r="P309" s="123">
        <f t="shared" si="572"/>
        <v>0</v>
      </c>
      <c r="Q309" s="123">
        <f t="shared" si="572"/>
        <v>0</v>
      </c>
      <c r="R309" s="123">
        <f t="shared" si="572"/>
        <v>0</v>
      </c>
      <c r="S309" s="123">
        <f t="shared" si="572"/>
        <v>0</v>
      </c>
      <c r="T309" s="123">
        <f t="shared" si="572"/>
        <v>418.03769999999997</v>
      </c>
      <c r="U309" s="123">
        <f t="shared" si="572"/>
        <v>0</v>
      </c>
      <c r="V309" s="123">
        <f t="shared" si="572"/>
        <v>0</v>
      </c>
      <c r="W309" s="123">
        <f t="shared" si="572"/>
        <v>0</v>
      </c>
      <c r="X309" s="123">
        <f t="shared" si="572"/>
        <v>0</v>
      </c>
      <c r="Y309" s="123">
        <f t="shared" si="572"/>
        <v>0</v>
      </c>
      <c r="Z309" s="123">
        <f t="shared" si="572"/>
        <v>1585.9892600000001</v>
      </c>
      <c r="AA309" s="123">
        <f t="shared" si="572"/>
        <v>0</v>
      </c>
      <c r="AB309" s="123">
        <f t="shared" si="572"/>
        <v>0</v>
      </c>
      <c r="AC309" s="123">
        <f t="shared" si="572"/>
        <v>0</v>
      </c>
      <c r="AD309" s="123">
        <f t="shared" si="572"/>
        <v>0</v>
      </c>
      <c r="AE309" s="123">
        <f t="shared" si="572"/>
        <v>0</v>
      </c>
      <c r="AF309" s="123">
        <f t="shared" si="572"/>
        <v>42528.351599999995</v>
      </c>
      <c r="AG309" s="123">
        <f t="shared" si="572"/>
        <v>0</v>
      </c>
      <c r="AH309" s="123">
        <f t="shared" si="572"/>
        <v>0</v>
      </c>
      <c r="AI309" s="123">
        <f t="shared" si="572"/>
        <v>0</v>
      </c>
      <c r="AJ309" s="123">
        <f t="shared" si="572"/>
        <v>0</v>
      </c>
      <c r="AK309" s="123">
        <f t="shared" si="572"/>
        <v>0</v>
      </c>
      <c r="AL309" s="123">
        <f t="shared" si="572"/>
        <v>9443.43</v>
      </c>
      <c r="AM309" s="123">
        <f t="shared" si="572"/>
        <v>0</v>
      </c>
      <c r="AN309" s="123">
        <f t="shared" si="572"/>
        <v>0</v>
      </c>
      <c r="AO309" s="123">
        <f t="shared" si="572"/>
        <v>0</v>
      </c>
      <c r="AP309" s="123">
        <f t="shared" si="572"/>
        <v>0</v>
      </c>
      <c r="AQ309" s="123">
        <f t="shared" si="572"/>
        <v>0</v>
      </c>
      <c r="AR309" s="322"/>
    </row>
    <row r="310" spans="1:44" ht="21" customHeight="1">
      <c r="A310" s="332" t="s">
        <v>401</v>
      </c>
      <c r="B310" s="333"/>
      <c r="C310" s="334"/>
      <c r="D310" s="132" t="s">
        <v>41</v>
      </c>
      <c r="E310" s="215">
        <f>SUM(E311:E313)</f>
        <v>2930.4613799999997</v>
      </c>
      <c r="F310" s="215">
        <f>SUM(F311:F313)</f>
        <v>1622.7301299999999</v>
      </c>
      <c r="G310" s="127">
        <f>F310/E310*100</f>
        <v>55.374561189405611</v>
      </c>
      <c r="H310" s="127">
        <f>H311+H312+H313</f>
        <v>0</v>
      </c>
      <c r="I310" s="127">
        <f t="shared" ref="I310:AQ310" si="573">SUM(I311:I313)</f>
        <v>0</v>
      </c>
      <c r="J310" s="127">
        <f t="shared" si="573"/>
        <v>0</v>
      </c>
      <c r="K310" s="127">
        <f>K311+K312+K313</f>
        <v>1598.7301299999999</v>
      </c>
      <c r="L310" s="127">
        <f t="shared" si="573"/>
        <v>1598.7301299999999</v>
      </c>
      <c r="M310" s="127">
        <f t="shared" si="573"/>
        <v>0</v>
      </c>
      <c r="N310" s="127">
        <f>N311+N312+N313</f>
        <v>24</v>
      </c>
      <c r="O310" s="127">
        <f t="shared" si="573"/>
        <v>24</v>
      </c>
      <c r="P310" s="127">
        <f t="shared" si="573"/>
        <v>1</v>
      </c>
      <c r="Q310" s="127">
        <f>Q311+Q312+Q313</f>
        <v>0</v>
      </c>
      <c r="R310" s="127">
        <f t="shared" si="573"/>
        <v>0</v>
      </c>
      <c r="S310" s="127">
        <f t="shared" si="573"/>
        <v>0</v>
      </c>
      <c r="T310" s="127">
        <f>T311+T312+T313</f>
        <v>1141.4808699999999</v>
      </c>
      <c r="U310" s="127">
        <f t="shared" si="573"/>
        <v>0</v>
      </c>
      <c r="V310" s="127">
        <f t="shared" si="573"/>
        <v>0</v>
      </c>
      <c r="W310" s="127">
        <f>W311+W312+W313</f>
        <v>0</v>
      </c>
      <c r="X310" s="127">
        <f t="shared" si="573"/>
        <v>0</v>
      </c>
      <c r="Y310" s="127">
        <f t="shared" si="573"/>
        <v>0</v>
      </c>
      <c r="Z310" s="127">
        <f>Z311+Z312+Z313</f>
        <v>0</v>
      </c>
      <c r="AA310" s="127">
        <f t="shared" si="573"/>
        <v>0</v>
      </c>
      <c r="AB310" s="127">
        <f t="shared" si="573"/>
        <v>0</v>
      </c>
      <c r="AC310" s="127">
        <f>AC311+AC312+AC313</f>
        <v>0</v>
      </c>
      <c r="AD310" s="127">
        <f t="shared" si="573"/>
        <v>0</v>
      </c>
      <c r="AE310" s="127">
        <f t="shared" si="573"/>
        <v>0</v>
      </c>
      <c r="AF310" s="127">
        <f>AF311+AF312+AF313</f>
        <v>0</v>
      </c>
      <c r="AG310" s="127">
        <f t="shared" si="573"/>
        <v>0</v>
      </c>
      <c r="AH310" s="127">
        <f t="shared" si="573"/>
        <v>0</v>
      </c>
      <c r="AI310" s="127">
        <f>AI311+AI312+AI313</f>
        <v>0</v>
      </c>
      <c r="AJ310" s="127">
        <f t="shared" si="573"/>
        <v>0</v>
      </c>
      <c r="AK310" s="127">
        <f t="shared" si="573"/>
        <v>0</v>
      </c>
      <c r="AL310" s="127">
        <f>AL311+AL312+AL313</f>
        <v>0</v>
      </c>
      <c r="AM310" s="127">
        <f t="shared" si="573"/>
        <v>0</v>
      </c>
      <c r="AN310" s="127">
        <f t="shared" si="573"/>
        <v>0</v>
      </c>
      <c r="AO310" s="127">
        <f>AO311+AO312+AO313</f>
        <v>166.25038000000001</v>
      </c>
      <c r="AP310" s="127">
        <f t="shared" si="573"/>
        <v>0</v>
      </c>
      <c r="AQ310" s="127">
        <f t="shared" si="573"/>
        <v>0</v>
      </c>
      <c r="AR310" s="321"/>
    </row>
    <row r="311" spans="1:44" ht="35.25" customHeight="1">
      <c r="A311" s="335"/>
      <c r="B311" s="336"/>
      <c r="C311" s="337"/>
      <c r="D311" s="150" t="s">
        <v>37</v>
      </c>
      <c r="E311" s="216">
        <f t="shared" ref="E311:E313" si="574">H311+K311+N311+Q311+T311+W311+Z311+AC311+AF311+AI311+AL311+AO311</f>
        <v>204</v>
      </c>
      <c r="F311" s="216">
        <f t="shared" ref="F311:F313" si="575">I311+L311+O311+R311+U311+X311+AA311+AD311+AG311+AJ311+AM311+AP311</f>
        <v>119.01425999999999</v>
      </c>
      <c r="G311" s="127">
        <f t="shared" ref="G311:G313" si="576">F311/E311*100</f>
        <v>58.340323529411762</v>
      </c>
      <c r="H311" s="123"/>
      <c r="I311" s="123">
        <f t="shared" ref="I311:AQ311" si="577">I124</f>
        <v>0</v>
      </c>
      <c r="J311" s="123">
        <f t="shared" si="577"/>
        <v>0</v>
      </c>
      <c r="K311" s="123">
        <f t="shared" si="577"/>
        <v>119.01425999999999</v>
      </c>
      <c r="L311" s="123">
        <f t="shared" si="577"/>
        <v>119.01425999999999</v>
      </c>
      <c r="M311" s="123">
        <f t="shared" si="577"/>
        <v>0</v>
      </c>
      <c r="N311" s="123">
        <f t="shared" si="577"/>
        <v>0</v>
      </c>
      <c r="O311" s="123">
        <f t="shared" si="577"/>
        <v>0</v>
      </c>
      <c r="P311" s="123">
        <f t="shared" si="577"/>
        <v>0</v>
      </c>
      <c r="Q311" s="123">
        <f t="shared" si="577"/>
        <v>0</v>
      </c>
      <c r="R311" s="123">
        <f t="shared" si="577"/>
        <v>0</v>
      </c>
      <c r="S311" s="123">
        <f t="shared" si="577"/>
        <v>0</v>
      </c>
      <c r="T311" s="123">
        <f t="shared" si="577"/>
        <v>84.985740000000007</v>
      </c>
      <c r="U311" s="123">
        <f t="shared" si="577"/>
        <v>0</v>
      </c>
      <c r="V311" s="123">
        <f t="shared" si="577"/>
        <v>0</v>
      </c>
      <c r="W311" s="123">
        <f t="shared" si="577"/>
        <v>0</v>
      </c>
      <c r="X311" s="123">
        <f t="shared" si="577"/>
        <v>0</v>
      </c>
      <c r="Y311" s="123">
        <f t="shared" si="577"/>
        <v>0</v>
      </c>
      <c r="Z311" s="123">
        <f t="shared" si="577"/>
        <v>0</v>
      </c>
      <c r="AA311" s="123">
        <f t="shared" si="577"/>
        <v>0</v>
      </c>
      <c r="AB311" s="123">
        <f t="shared" si="577"/>
        <v>0</v>
      </c>
      <c r="AC311" s="123">
        <f t="shared" si="577"/>
        <v>0</v>
      </c>
      <c r="AD311" s="123">
        <f t="shared" si="577"/>
        <v>0</v>
      </c>
      <c r="AE311" s="123">
        <f t="shared" si="577"/>
        <v>0</v>
      </c>
      <c r="AF311" s="123">
        <f t="shared" si="577"/>
        <v>0</v>
      </c>
      <c r="AG311" s="123">
        <f t="shared" si="577"/>
        <v>0</v>
      </c>
      <c r="AH311" s="123">
        <f t="shared" si="577"/>
        <v>0</v>
      </c>
      <c r="AI311" s="123">
        <f t="shared" si="577"/>
        <v>0</v>
      </c>
      <c r="AJ311" s="123">
        <f t="shared" si="577"/>
        <v>0</v>
      </c>
      <c r="AK311" s="123">
        <f t="shared" si="577"/>
        <v>0</v>
      </c>
      <c r="AL311" s="123">
        <f t="shared" si="577"/>
        <v>0</v>
      </c>
      <c r="AM311" s="123">
        <f t="shared" si="577"/>
        <v>0</v>
      </c>
      <c r="AN311" s="123">
        <f t="shared" si="577"/>
        <v>0</v>
      </c>
      <c r="AO311" s="123">
        <f t="shared" si="577"/>
        <v>0</v>
      </c>
      <c r="AP311" s="123">
        <f t="shared" si="577"/>
        <v>0</v>
      </c>
      <c r="AQ311" s="123">
        <f t="shared" si="577"/>
        <v>0</v>
      </c>
      <c r="AR311" s="322"/>
    </row>
    <row r="312" spans="1:44" ht="31.15" customHeight="1">
      <c r="A312" s="335"/>
      <c r="B312" s="336"/>
      <c r="C312" s="337"/>
      <c r="D312" s="150" t="s">
        <v>2</v>
      </c>
      <c r="E312" s="216">
        <f t="shared" si="574"/>
        <v>2423.1999999999998</v>
      </c>
      <c r="F312" s="216">
        <f t="shared" si="575"/>
        <v>1423.7791</v>
      </c>
      <c r="G312" s="127">
        <f t="shared" si="576"/>
        <v>58.756153020798948</v>
      </c>
      <c r="H312" s="123">
        <f t="shared" ref="H312:AQ312" si="578">H125</f>
        <v>0</v>
      </c>
      <c r="I312" s="123">
        <f t="shared" si="578"/>
        <v>0</v>
      </c>
      <c r="J312" s="123">
        <f t="shared" si="578"/>
        <v>0</v>
      </c>
      <c r="K312" s="123">
        <f t="shared" si="578"/>
        <v>1399.7791</v>
      </c>
      <c r="L312" s="123">
        <f t="shared" si="578"/>
        <v>1399.7791</v>
      </c>
      <c r="M312" s="123">
        <f t="shared" si="578"/>
        <v>0</v>
      </c>
      <c r="N312" s="123">
        <f t="shared" si="578"/>
        <v>24</v>
      </c>
      <c r="O312" s="123">
        <f t="shared" si="578"/>
        <v>24</v>
      </c>
      <c r="P312" s="123">
        <f t="shared" si="578"/>
        <v>1</v>
      </c>
      <c r="Q312" s="123">
        <f t="shared" si="578"/>
        <v>0</v>
      </c>
      <c r="R312" s="123">
        <f t="shared" si="578"/>
        <v>0</v>
      </c>
      <c r="S312" s="123">
        <f t="shared" si="578"/>
        <v>0</v>
      </c>
      <c r="T312" s="123">
        <f t="shared" si="578"/>
        <v>999.42089999999985</v>
      </c>
      <c r="U312" s="123">
        <f t="shared" si="578"/>
        <v>0</v>
      </c>
      <c r="V312" s="123">
        <f t="shared" si="578"/>
        <v>0</v>
      </c>
      <c r="W312" s="123">
        <f t="shared" si="578"/>
        <v>0</v>
      </c>
      <c r="X312" s="123">
        <f t="shared" si="578"/>
        <v>0</v>
      </c>
      <c r="Y312" s="123">
        <f t="shared" si="578"/>
        <v>0</v>
      </c>
      <c r="Z312" s="123">
        <f t="shared" si="578"/>
        <v>0</v>
      </c>
      <c r="AA312" s="123">
        <f t="shared" si="578"/>
        <v>0</v>
      </c>
      <c r="AB312" s="123">
        <f t="shared" si="578"/>
        <v>0</v>
      </c>
      <c r="AC312" s="123">
        <f t="shared" si="578"/>
        <v>0</v>
      </c>
      <c r="AD312" s="123">
        <f t="shared" si="578"/>
        <v>0</v>
      </c>
      <c r="AE312" s="123">
        <f t="shared" si="578"/>
        <v>0</v>
      </c>
      <c r="AF312" s="123">
        <f t="shared" si="578"/>
        <v>0</v>
      </c>
      <c r="AG312" s="123">
        <f t="shared" si="578"/>
        <v>0</v>
      </c>
      <c r="AH312" s="123">
        <f t="shared" si="578"/>
        <v>0</v>
      </c>
      <c r="AI312" s="123">
        <f t="shared" si="578"/>
        <v>0</v>
      </c>
      <c r="AJ312" s="123">
        <f t="shared" si="578"/>
        <v>0</v>
      </c>
      <c r="AK312" s="123">
        <f t="shared" si="578"/>
        <v>0</v>
      </c>
      <c r="AL312" s="123">
        <f t="shared" si="578"/>
        <v>0</v>
      </c>
      <c r="AM312" s="123">
        <f t="shared" si="578"/>
        <v>0</v>
      </c>
      <c r="AN312" s="123">
        <f t="shared" si="578"/>
        <v>0</v>
      </c>
      <c r="AO312" s="123">
        <f t="shared" si="578"/>
        <v>0</v>
      </c>
      <c r="AP312" s="123">
        <f t="shared" si="578"/>
        <v>0</v>
      </c>
      <c r="AQ312" s="123">
        <f t="shared" si="578"/>
        <v>0</v>
      </c>
      <c r="AR312" s="322"/>
    </row>
    <row r="313" spans="1:44" ht="24.75" customHeight="1">
      <c r="A313" s="335"/>
      <c r="B313" s="336"/>
      <c r="C313" s="337"/>
      <c r="D313" s="152" t="s">
        <v>43</v>
      </c>
      <c r="E313" s="216">
        <f t="shared" si="574"/>
        <v>303.26138000000003</v>
      </c>
      <c r="F313" s="216">
        <f t="shared" si="575"/>
        <v>79.936769999999996</v>
      </c>
      <c r="G313" s="127">
        <f t="shared" si="576"/>
        <v>26.35903391325331</v>
      </c>
      <c r="H313" s="123">
        <f t="shared" ref="H313:AQ313" si="579">H126</f>
        <v>0</v>
      </c>
      <c r="I313" s="123">
        <f t="shared" si="579"/>
        <v>0</v>
      </c>
      <c r="J313" s="123">
        <f t="shared" si="579"/>
        <v>0</v>
      </c>
      <c r="K313" s="123">
        <f t="shared" si="579"/>
        <v>79.936769999999996</v>
      </c>
      <c r="L313" s="123">
        <f t="shared" si="579"/>
        <v>79.936769999999996</v>
      </c>
      <c r="M313" s="123">
        <f t="shared" si="579"/>
        <v>0</v>
      </c>
      <c r="N313" s="123">
        <f t="shared" si="579"/>
        <v>0</v>
      </c>
      <c r="O313" s="123">
        <f t="shared" si="579"/>
        <v>0</v>
      </c>
      <c r="P313" s="123">
        <f t="shared" si="579"/>
        <v>0</v>
      </c>
      <c r="Q313" s="123">
        <f t="shared" si="579"/>
        <v>0</v>
      </c>
      <c r="R313" s="123">
        <f t="shared" si="579"/>
        <v>0</v>
      </c>
      <c r="S313" s="123">
        <f t="shared" si="579"/>
        <v>0</v>
      </c>
      <c r="T313" s="123">
        <f t="shared" si="579"/>
        <v>57.07423</v>
      </c>
      <c r="U313" s="123">
        <f t="shared" si="579"/>
        <v>0</v>
      </c>
      <c r="V313" s="123">
        <f t="shared" si="579"/>
        <v>0</v>
      </c>
      <c r="W313" s="123">
        <f t="shared" si="579"/>
        <v>0</v>
      </c>
      <c r="X313" s="123">
        <f t="shared" si="579"/>
        <v>0</v>
      </c>
      <c r="Y313" s="123">
        <f t="shared" si="579"/>
        <v>0</v>
      </c>
      <c r="Z313" s="123">
        <f t="shared" si="579"/>
        <v>0</v>
      </c>
      <c r="AA313" s="123">
        <f t="shared" si="579"/>
        <v>0</v>
      </c>
      <c r="AB313" s="123">
        <f t="shared" si="579"/>
        <v>0</v>
      </c>
      <c r="AC313" s="123">
        <f t="shared" si="579"/>
        <v>0</v>
      </c>
      <c r="AD313" s="123">
        <f t="shared" si="579"/>
        <v>0</v>
      </c>
      <c r="AE313" s="123">
        <f t="shared" si="579"/>
        <v>0</v>
      </c>
      <c r="AF313" s="123">
        <f t="shared" si="579"/>
        <v>0</v>
      </c>
      <c r="AG313" s="123">
        <f t="shared" si="579"/>
        <v>0</v>
      </c>
      <c r="AH313" s="123">
        <f t="shared" si="579"/>
        <v>0</v>
      </c>
      <c r="AI313" s="123">
        <f t="shared" si="579"/>
        <v>0</v>
      </c>
      <c r="AJ313" s="123">
        <f t="shared" si="579"/>
        <v>0</v>
      </c>
      <c r="AK313" s="123">
        <f t="shared" si="579"/>
        <v>0</v>
      </c>
      <c r="AL313" s="123">
        <f t="shared" si="579"/>
        <v>0</v>
      </c>
      <c r="AM313" s="123">
        <f t="shared" si="579"/>
        <v>0</v>
      </c>
      <c r="AN313" s="123">
        <f t="shared" si="579"/>
        <v>0</v>
      </c>
      <c r="AO313" s="123">
        <f t="shared" si="579"/>
        <v>166.25038000000001</v>
      </c>
      <c r="AP313" s="123">
        <f t="shared" si="579"/>
        <v>0</v>
      </c>
      <c r="AQ313" s="123">
        <f t="shared" si="579"/>
        <v>0</v>
      </c>
      <c r="AR313" s="322"/>
    </row>
    <row r="314" spans="1:44" ht="21" customHeight="1">
      <c r="A314" s="306" t="s">
        <v>402</v>
      </c>
      <c r="B314" s="306"/>
      <c r="C314" s="306"/>
      <c r="D314" s="132" t="s">
        <v>41</v>
      </c>
      <c r="E314" s="215">
        <f>SUM(E315:E317)</f>
        <v>191815.92975999997</v>
      </c>
      <c r="F314" s="215">
        <f>SUM(F315:F317)</f>
        <v>0</v>
      </c>
      <c r="G314" s="127">
        <f>F314/E314*100</f>
        <v>0</v>
      </c>
      <c r="H314" s="127">
        <f>SUM(H315:H317)</f>
        <v>0</v>
      </c>
      <c r="I314" s="127">
        <f t="shared" ref="I314:AQ314" si="580">SUM(I315:I317)</f>
        <v>0</v>
      </c>
      <c r="J314" s="127">
        <f t="shared" si="580"/>
        <v>0</v>
      </c>
      <c r="K314" s="127">
        <f>SUM(K315:K317)</f>
        <v>0</v>
      </c>
      <c r="L314" s="127">
        <f t="shared" si="580"/>
        <v>0</v>
      </c>
      <c r="M314" s="127">
        <f t="shared" si="580"/>
        <v>0</v>
      </c>
      <c r="N314" s="127">
        <f>SUM(N315:N317)</f>
        <v>0</v>
      </c>
      <c r="O314" s="127">
        <f t="shared" si="580"/>
        <v>0</v>
      </c>
      <c r="P314" s="127">
        <f t="shared" si="580"/>
        <v>0</v>
      </c>
      <c r="Q314" s="127">
        <f>SUM(Q315:Q317)</f>
        <v>0</v>
      </c>
      <c r="R314" s="127">
        <f t="shared" si="580"/>
        <v>0</v>
      </c>
      <c r="S314" s="127">
        <f t="shared" si="580"/>
        <v>0</v>
      </c>
      <c r="T314" s="127">
        <f>SUM(T315:T317)</f>
        <v>0</v>
      </c>
      <c r="U314" s="127">
        <f t="shared" si="580"/>
        <v>0</v>
      </c>
      <c r="V314" s="127">
        <f t="shared" si="580"/>
        <v>0</v>
      </c>
      <c r="W314" s="127">
        <f>SUM(W315:W317)</f>
        <v>35547.75</v>
      </c>
      <c r="X314" s="127">
        <f t="shared" si="580"/>
        <v>0</v>
      </c>
      <c r="Y314" s="127">
        <f t="shared" si="580"/>
        <v>0</v>
      </c>
      <c r="Z314" s="127">
        <f>SUM(Z315:Z317)</f>
        <v>0</v>
      </c>
      <c r="AA314" s="127">
        <f t="shared" si="580"/>
        <v>0</v>
      </c>
      <c r="AB314" s="127">
        <f t="shared" si="580"/>
        <v>0</v>
      </c>
      <c r="AC314" s="127">
        <f>SUM(AC315:AC317)</f>
        <v>0</v>
      </c>
      <c r="AD314" s="127">
        <f t="shared" si="580"/>
        <v>0</v>
      </c>
      <c r="AE314" s="127">
        <f t="shared" si="580"/>
        <v>0</v>
      </c>
      <c r="AF314" s="127">
        <f>SUM(AF315:AF317)</f>
        <v>0</v>
      </c>
      <c r="AG314" s="127">
        <f t="shared" si="580"/>
        <v>0</v>
      </c>
      <c r="AH314" s="127">
        <f t="shared" si="580"/>
        <v>0</v>
      </c>
      <c r="AI314" s="127">
        <f>SUM(AI315:AI317)</f>
        <v>44340.225359999997</v>
      </c>
      <c r="AJ314" s="127">
        <f t="shared" si="580"/>
        <v>0</v>
      </c>
      <c r="AK314" s="127">
        <f t="shared" si="580"/>
        <v>0</v>
      </c>
      <c r="AL314" s="127">
        <f>SUM(AL315:AL317)</f>
        <v>55557.435359999996</v>
      </c>
      <c r="AM314" s="127">
        <f t="shared" si="580"/>
        <v>0</v>
      </c>
      <c r="AN314" s="127">
        <f t="shared" si="580"/>
        <v>0</v>
      </c>
      <c r="AO314" s="127">
        <f>SUM(AO315:AO317)</f>
        <v>56370.519039999999</v>
      </c>
      <c r="AP314" s="127">
        <f t="shared" si="580"/>
        <v>0</v>
      </c>
      <c r="AQ314" s="127">
        <f t="shared" si="580"/>
        <v>0</v>
      </c>
      <c r="AR314" s="380"/>
    </row>
    <row r="315" spans="1:44" ht="35.25" customHeight="1">
      <c r="A315" s="306"/>
      <c r="B315" s="306"/>
      <c r="C315" s="306"/>
      <c r="D315" s="150" t="s">
        <v>37</v>
      </c>
      <c r="E315" s="216">
        <f t="shared" ref="E315:E317" si="581">H315+K315+N315+Q315+T315+W315+Z315+AC315+AF315+AI315+AL315+AO315</f>
        <v>0</v>
      </c>
      <c r="F315" s="216">
        <f t="shared" ref="F315:F317" si="582">I315+L315+O315+R315+U315+X315+AA315+AD315+AG315+AJ315+AM315+AP315</f>
        <v>0</v>
      </c>
      <c r="G315" s="127" t="e">
        <f t="shared" ref="G315:G317" si="583">F315/E315*100</f>
        <v>#DIV/0!</v>
      </c>
      <c r="H315" s="123">
        <f>H103+H78</f>
        <v>0</v>
      </c>
      <c r="I315" s="123">
        <f t="shared" ref="I315:AQ315" si="584">I103+I78</f>
        <v>0</v>
      </c>
      <c r="J315" s="123">
        <f t="shared" si="584"/>
        <v>0</v>
      </c>
      <c r="K315" s="123">
        <f t="shared" si="584"/>
        <v>0</v>
      </c>
      <c r="L315" s="123">
        <f t="shared" si="584"/>
        <v>0</v>
      </c>
      <c r="M315" s="123">
        <f t="shared" si="584"/>
        <v>0</v>
      </c>
      <c r="N315" s="123">
        <f t="shared" si="584"/>
        <v>0</v>
      </c>
      <c r="O315" s="123">
        <f t="shared" si="584"/>
        <v>0</v>
      </c>
      <c r="P315" s="123">
        <f t="shared" si="584"/>
        <v>0</v>
      </c>
      <c r="Q315" s="123">
        <f t="shared" si="584"/>
        <v>0</v>
      </c>
      <c r="R315" s="123">
        <f t="shared" si="584"/>
        <v>0</v>
      </c>
      <c r="S315" s="123">
        <f t="shared" si="584"/>
        <v>0</v>
      </c>
      <c r="T315" s="123">
        <f t="shared" si="584"/>
        <v>0</v>
      </c>
      <c r="U315" s="123">
        <f t="shared" si="584"/>
        <v>0</v>
      </c>
      <c r="V315" s="123">
        <f t="shared" si="584"/>
        <v>0</v>
      </c>
      <c r="W315" s="123">
        <f t="shared" si="584"/>
        <v>0</v>
      </c>
      <c r="X315" s="123">
        <f t="shared" si="584"/>
        <v>0</v>
      </c>
      <c r="Y315" s="123">
        <f t="shared" si="584"/>
        <v>0</v>
      </c>
      <c r="Z315" s="123">
        <f t="shared" si="584"/>
        <v>0</v>
      </c>
      <c r="AA315" s="123">
        <f t="shared" si="584"/>
        <v>0</v>
      </c>
      <c r="AB315" s="123">
        <f t="shared" si="584"/>
        <v>0</v>
      </c>
      <c r="AC315" s="123">
        <f t="shared" si="584"/>
        <v>0</v>
      </c>
      <c r="AD315" s="123">
        <f t="shared" si="584"/>
        <v>0</v>
      </c>
      <c r="AE315" s="123">
        <f t="shared" si="584"/>
        <v>0</v>
      </c>
      <c r="AF315" s="123">
        <f t="shared" si="584"/>
        <v>0</v>
      </c>
      <c r="AG315" s="123">
        <f t="shared" si="584"/>
        <v>0</v>
      </c>
      <c r="AH315" s="123">
        <f t="shared" si="584"/>
        <v>0</v>
      </c>
      <c r="AI315" s="123">
        <f t="shared" si="584"/>
        <v>0</v>
      </c>
      <c r="AJ315" s="123">
        <f t="shared" si="584"/>
        <v>0</v>
      </c>
      <c r="AK315" s="123">
        <f t="shared" si="584"/>
        <v>0</v>
      </c>
      <c r="AL315" s="123">
        <f t="shared" si="584"/>
        <v>0</v>
      </c>
      <c r="AM315" s="123">
        <f t="shared" si="584"/>
        <v>0</v>
      </c>
      <c r="AN315" s="123">
        <f t="shared" si="584"/>
        <v>0</v>
      </c>
      <c r="AO315" s="123">
        <f t="shared" si="584"/>
        <v>0</v>
      </c>
      <c r="AP315" s="123">
        <f t="shared" si="584"/>
        <v>0</v>
      </c>
      <c r="AQ315" s="123">
        <f t="shared" si="584"/>
        <v>0</v>
      </c>
      <c r="AR315" s="380"/>
    </row>
    <row r="316" spans="1:44" ht="31.15" customHeight="1">
      <c r="A316" s="306"/>
      <c r="B316" s="306"/>
      <c r="C316" s="306"/>
      <c r="D316" s="150" t="s">
        <v>2</v>
      </c>
      <c r="E316" s="216">
        <f t="shared" si="581"/>
        <v>158224.49995999999</v>
      </c>
      <c r="F316" s="216">
        <f t="shared" si="582"/>
        <v>0</v>
      </c>
      <c r="G316" s="127">
        <f t="shared" si="583"/>
        <v>0</v>
      </c>
      <c r="H316" s="123">
        <f t="shared" ref="H316:AQ316" si="585">H104+H79</f>
        <v>0</v>
      </c>
      <c r="I316" s="123">
        <f t="shared" si="585"/>
        <v>0</v>
      </c>
      <c r="J316" s="123">
        <f t="shared" si="585"/>
        <v>0</v>
      </c>
      <c r="K316" s="123">
        <f t="shared" si="585"/>
        <v>0</v>
      </c>
      <c r="L316" s="123">
        <f t="shared" si="585"/>
        <v>0</v>
      </c>
      <c r="M316" s="123">
        <f t="shared" si="585"/>
        <v>0</v>
      </c>
      <c r="N316" s="123">
        <f t="shared" si="585"/>
        <v>0</v>
      </c>
      <c r="O316" s="123">
        <f t="shared" si="585"/>
        <v>0</v>
      </c>
      <c r="P316" s="123">
        <f t="shared" si="585"/>
        <v>0</v>
      </c>
      <c r="Q316" s="123">
        <f t="shared" si="585"/>
        <v>0</v>
      </c>
      <c r="R316" s="123">
        <f t="shared" si="585"/>
        <v>0</v>
      </c>
      <c r="S316" s="123">
        <f t="shared" si="585"/>
        <v>0</v>
      </c>
      <c r="T316" s="123">
        <f t="shared" si="585"/>
        <v>0</v>
      </c>
      <c r="U316" s="123">
        <f t="shared" si="585"/>
        <v>0</v>
      </c>
      <c r="V316" s="123">
        <f t="shared" si="585"/>
        <v>0</v>
      </c>
      <c r="W316" s="123">
        <f t="shared" si="585"/>
        <v>31637.497500000001</v>
      </c>
      <c r="X316" s="123">
        <f t="shared" si="585"/>
        <v>0</v>
      </c>
      <c r="Y316" s="123">
        <f t="shared" si="585"/>
        <v>0</v>
      </c>
      <c r="Z316" s="123">
        <f t="shared" si="585"/>
        <v>0</v>
      </c>
      <c r="AA316" s="123">
        <f t="shared" si="585"/>
        <v>0</v>
      </c>
      <c r="AB316" s="123">
        <f t="shared" si="585"/>
        <v>0</v>
      </c>
      <c r="AC316" s="123">
        <f t="shared" si="585"/>
        <v>0</v>
      </c>
      <c r="AD316" s="123">
        <f t="shared" si="585"/>
        <v>0</v>
      </c>
      <c r="AE316" s="123">
        <f t="shared" si="585"/>
        <v>0</v>
      </c>
      <c r="AF316" s="123">
        <f t="shared" si="585"/>
        <v>0</v>
      </c>
      <c r="AG316" s="123">
        <f t="shared" si="585"/>
        <v>0</v>
      </c>
      <c r="AH316" s="123">
        <f t="shared" si="585"/>
        <v>0</v>
      </c>
      <c r="AI316" s="123">
        <f t="shared" si="585"/>
        <v>39462.800539999997</v>
      </c>
      <c r="AJ316" s="123">
        <f t="shared" si="585"/>
        <v>0</v>
      </c>
      <c r="AK316" s="123">
        <f t="shared" si="585"/>
        <v>0</v>
      </c>
      <c r="AL316" s="123">
        <f t="shared" si="585"/>
        <v>47661.400539999995</v>
      </c>
      <c r="AM316" s="123">
        <f t="shared" si="585"/>
        <v>0</v>
      </c>
      <c r="AN316" s="123">
        <f t="shared" si="585"/>
        <v>0</v>
      </c>
      <c r="AO316" s="123">
        <f t="shared" si="585"/>
        <v>39462.801379999997</v>
      </c>
      <c r="AP316" s="123">
        <f t="shared" si="585"/>
        <v>0</v>
      </c>
      <c r="AQ316" s="123">
        <f t="shared" si="585"/>
        <v>0</v>
      </c>
      <c r="AR316" s="380"/>
    </row>
    <row r="317" spans="1:44" ht="24.75" customHeight="1">
      <c r="A317" s="306"/>
      <c r="B317" s="306"/>
      <c r="C317" s="306"/>
      <c r="D317" s="151" t="s">
        <v>43</v>
      </c>
      <c r="E317" s="216">
        <f t="shared" si="581"/>
        <v>33591.429799999998</v>
      </c>
      <c r="F317" s="216">
        <f t="shared" si="582"/>
        <v>0</v>
      </c>
      <c r="G317" s="127">
        <f t="shared" si="583"/>
        <v>0</v>
      </c>
      <c r="H317" s="123">
        <f t="shared" ref="H317:AQ317" si="586">H105+H80</f>
        <v>0</v>
      </c>
      <c r="I317" s="123">
        <f t="shared" si="586"/>
        <v>0</v>
      </c>
      <c r="J317" s="123">
        <f t="shared" si="586"/>
        <v>0</v>
      </c>
      <c r="K317" s="123">
        <f t="shared" si="586"/>
        <v>0</v>
      </c>
      <c r="L317" s="123">
        <f t="shared" si="586"/>
        <v>0</v>
      </c>
      <c r="M317" s="123">
        <f t="shared" si="586"/>
        <v>0</v>
      </c>
      <c r="N317" s="123">
        <f t="shared" si="586"/>
        <v>0</v>
      </c>
      <c r="O317" s="123">
        <f t="shared" si="586"/>
        <v>0</v>
      </c>
      <c r="P317" s="123">
        <f t="shared" si="586"/>
        <v>0</v>
      </c>
      <c r="Q317" s="123">
        <f t="shared" si="586"/>
        <v>0</v>
      </c>
      <c r="R317" s="123">
        <f t="shared" si="586"/>
        <v>0</v>
      </c>
      <c r="S317" s="123">
        <f t="shared" si="586"/>
        <v>0</v>
      </c>
      <c r="T317" s="123">
        <f t="shared" si="586"/>
        <v>0</v>
      </c>
      <c r="U317" s="123">
        <f t="shared" si="586"/>
        <v>0</v>
      </c>
      <c r="V317" s="123">
        <f t="shared" si="586"/>
        <v>0</v>
      </c>
      <c r="W317" s="123">
        <f t="shared" si="586"/>
        <v>3910.2525000000001</v>
      </c>
      <c r="X317" s="123">
        <f t="shared" si="586"/>
        <v>0</v>
      </c>
      <c r="Y317" s="123">
        <f t="shared" si="586"/>
        <v>0</v>
      </c>
      <c r="Z317" s="123">
        <f t="shared" si="586"/>
        <v>0</v>
      </c>
      <c r="AA317" s="123">
        <f t="shared" si="586"/>
        <v>0</v>
      </c>
      <c r="AB317" s="123">
        <f t="shared" si="586"/>
        <v>0</v>
      </c>
      <c r="AC317" s="123">
        <f t="shared" si="586"/>
        <v>0</v>
      </c>
      <c r="AD317" s="123">
        <f t="shared" si="586"/>
        <v>0</v>
      </c>
      <c r="AE317" s="123">
        <f t="shared" si="586"/>
        <v>0</v>
      </c>
      <c r="AF317" s="123">
        <f t="shared" si="586"/>
        <v>0</v>
      </c>
      <c r="AG317" s="123">
        <f t="shared" si="586"/>
        <v>0</v>
      </c>
      <c r="AH317" s="123">
        <f t="shared" si="586"/>
        <v>0</v>
      </c>
      <c r="AI317" s="123">
        <f t="shared" si="586"/>
        <v>4877.4248200000002</v>
      </c>
      <c r="AJ317" s="123">
        <f t="shared" si="586"/>
        <v>0</v>
      </c>
      <c r="AK317" s="123">
        <f t="shared" si="586"/>
        <v>0</v>
      </c>
      <c r="AL317" s="123">
        <f t="shared" si="586"/>
        <v>7896.0348199999999</v>
      </c>
      <c r="AM317" s="123">
        <f t="shared" si="586"/>
        <v>0</v>
      </c>
      <c r="AN317" s="123">
        <f t="shared" si="586"/>
        <v>0</v>
      </c>
      <c r="AO317" s="123">
        <f t="shared" si="586"/>
        <v>16907.717660000002</v>
      </c>
      <c r="AP317" s="123">
        <f t="shared" si="586"/>
        <v>0</v>
      </c>
      <c r="AQ317" s="123">
        <f t="shared" si="586"/>
        <v>0</v>
      </c>
      <c r="AR317" s="380"/>
    </row>
    <row r="318" spans="1:44" ht="21" customHeight="1">
      <c r="A318" s="306" t="s">
        <v>403</v>
      </c>
      <c r="B318" s="306"/>
      <c r="C318" s="306"/>
      <c r="D318" s="132" t="s">
        <v>41</v>
      </c>
      <c r="E318" s="215">
        <f>SUM(E319:E321)</f>
        <v>7056.3162499999999</v>
      </c>
      <c r="F318" s="215">
        <f>SUM(F319:F321)</f>
        <v>0</v>
      </c>
      <c r="G318" s="127">
        <f>F318/E318*100</f>
        <v>0</v>
      </c>
      <c r="H318" s="127">
        <f>SUM(H319:H321)</f>
        <v>0</v>
      </c>
      <c r="I318" s="127">
        <f t="shared" ref="I318:AQ318" si="587">SUM(I319:I321)</f>
        <v>0</v>
      </c>
      <c r="J318" s="127">
        <f t="shared" si="587"/>
        <v>0</v>
      </c>
      <c r="K318" s="127">
        <f t="shared" si="587"/>
        <v>0</v>
      </c>
      <c r="L318" s="127">
        <f t="shared" si="587"/>
        <v>0</v>
      </c>
      <c r="M318" s="127">
        <f t="shared" si="587"/>
        <v>0</v>
      </c>
      <c r="N318" s="127">
        <f t="shared" si="587"/>
        <v>0</v>
      </c>
      <c r="O318" s="127">
        <f t="shared" si="587"/>
        <v>0</v>
      </c>
      <c r="P318" s="127">
        <f t="shared" si="587"/>
        <v>0</v>
      </c>
      <c r="Q318" s="127">
        <f t="shared" si="587"/>
        <v>0</v>
      </c>
      <c r="R318" s="127">
        <f t="shared" si="587"/>
        <v>0</v>
      </c>
      <c r="S318" s="127">
        <f t="shared" si="587"/>
        <v>0</v>
      </c>
      <c r="T318" s="127">
        <f t="shared" si="587"/>
        <v>0</v>
      </c>
      <c r="U318" s="127">
        <f t="shared" si="587"/>
        <v>0</v>
      </c>
      <c r="V318" s="127">
        <f t="shared" si="587"/>
        <v>0</v>
      </c>
      <c r="W318" s="127">
        <f t="shared" si="587"/>
        <v>0</v>
      </c>
      <c r="X318" s="127">
        <f t="shared" si="587"/>
        <v>0</v>
      </c>
      <c r="Y318" s="127">
        <f t="shared" si="587"/>
        <v>0</v>
      </c>
      <c r="Z318" s="127">
        <f t="shared" si="587"/>
        <v>0</v>
      </c>
      <c r="AA318" s="127">
        <f t="shared" si="587"/>
        <v>0</v>
      </c>
      <c r="AB318" s="127">
        <f t="shared" si="587"/>
        <v>0</v>
      </c>
      <c r="AC318" s="127">
        <f t="shared" si="587"/>
        <v>0</v>
      </c>
      <c r="AD318" s="127">
        <f t="shared" si="587"/>
        <v>0</v>
      </c>
      <c r="AE318" s="127">
        <f t="shared" si="587"/>
        <v>0</v>
      </c>
      <c r="AF318" s="127">
        <f t="shared" si="587"/>
        <v>7056.3162499999999</v>
      </c>
      <c r="AG318" s="127">
        <f t="shared" si="587"/>
        <v>0</v>
      </c>
      <c r="AH318" s="127">
        <f t="shared" si="587"/>
        <v>0</v>
      </c>
      <c r="AI318" s="127">
        <f t="shared" si="587"/>
        <v>0</v>
      </c>
      <c r="AJ318" s="127">
        <f t="shared" si="587"/>
        <v>0</v>
      </c>
      <c r="AK318" s="127">
        <f t="shared" si="587"/>
        <v>0</v>
      </c>
      <c r="AL318" s="127">
        <f t="shared" si="587"/>
        <v>0</v>
      </c>
      <c r="AM318" s="127">
        <f t="shared" si="587"/>
        <v>0</v>
      </c>
      <c r="AN318" s="127">
        <f t="shared" si="587"/>
        <v>0</v>
      </c>
      <c r="AO318" s="127">
        <f t="shared" si="587"/>
        <v>0</v>
      </c>
      <c r="AP318" s="127">
        <f t="shared" si="587"/>
        <v>0</v>
      </c>
      <c r="AQ318" s="127">
        <f t="shared" si="587"/>
        <v>0</v>
      </c>
      <c r="AR318" s="380"/>
    </row>
    <row r="319" spans="1:44" ht="35.25" customHeight="1">
      <c r="A319" s="306"/>
      <c r="B319" s="306"/>
      <c r="C319" s="306"/>
      <c r="D319" s="150" t="s">
        <v>37</v>
      </c>
      <c r="E319" s="216">
        <f t="shared" ref="E319:E321" si="588">H319+K319+N319+Q319+T319+W319+Z319+AC319+AF319+AI319+AL319+AO319</f>
        <v>1635.8</v>
      </c>
      <c r="F319" s="216">
        <f t="shared" ref="F319:F321" si="589">I319+L319+O319+R319+U319+X319+AA319+AD319+AG319+AJ319+AM319+AP319</f>
        <v>0</v>
      </c>
      <c r="G319" s="127">
        <f t="shared" ref="G319:G321" si="590">F319/E319*100</f>
        <v>0</v>
      </c>
      <c r="H319" s="123">
        <f>H297</f>
        <v>0</v>
      </c>
      <c r="I319" s="123">
        <f t="shared" ref="I319:AQ319" si="591">I297</f>
        <v>0</v>
      </c>
      <c r="J319" s="123">
        <f t="shared" si="591"/>
        <v>0</v>
      </c>
      <c r="K319" s="123">
        <f t="shared" si="591"/>
        <v>0</v>
      </c>
      <c r="L319" s="123">
        <f t="shared" si="591"/>
        <v>0</v>
      </c>
      <c r="M319" s="123">
        <f t="shared" si="591"/>
        <v>0</v>
      </c>
      <c r="N319" s="123">
        <f t="shared" si="591"/>
        <v>0</v>
      </c>
      <c r="O319" s="123">
        <f t="shared" si="591"/>
        <v>0</v>
      </c>
      <c r="P319" s="123">
        <f t="shared" si="591"/>
        <v>0</v>
      </c>
      <c r="Q319" s="123">
        <f t="shared" si="591"/>
        <v>0</v>
      </c>
      <c r="R319" s="123">
        <f t="shared" si="591"/>
        <v>0</v>
      </c>
      <c r="S319" s="123">
        <f t="shared" si="591"/>
        <v>0</v>
      </c>
      <c r="T319" s="123">
        <f t="shared" si="591"/>
        <v>0</v>
      </c>
      <c r="U319" s="123">
        <f t="shared" si="591"/>
        <v>0</v>
      </c>
      <c r="V319" s="123">
        <f t="shared" si="591"/>
        <v>0</v>
      </c>
      <c r="W319" s="123">
        <f t="shared" si="591"/>
        <v>0</v>
      </c>
      <c r="X319" s="123">
        <f t="shared" si="591"/>
        <v>0</v>
      </c>
      <c r="Y319" s="123">
        <f t="shared" si="591"/>
        <v>0</v>
      </c>
      <c r="Z319" s="123">
        <f t="shared" si="591"/>
        <v>0</v>
      </c>
      <c r="AA319" s="123">
        <f t="shared" si="591"/>
        <v>0</v>
      </c>
      <c r="AB319" s="123">
        <f t="shared" si="591"/>
        <v>0</v>
      </c>
      <c r="AC319" s="123">
        <f t="shared" si="591"/>
        <v>0</v>
      </c>
      <c r="AD319" s="123">
        <f t="shared" si="591"/>
        <v>0</v>
      </c>
      <c r="AE319" s="123">
        <f t="shared" si="591"/>
        <v>0</v>
      </c>
      <c r="AF319" s="123">
        <f t="shared" si="591"/>
        <v>1635.8</v>
      </c>
      <c r="AG319" s="123">
        <f t="shared" si="591"/>
        <v>0</v>
      </c>
      <c r="AH319" s="123">
        <f t="shared" si="591"/>
        <v>0</v>
      </c>
      <c r="AI319" s="123">
        <f t="shared" si="591"/>
        <v>0</v>
      </c>
      <c r="AJ319" s="123">
        <f t="shared" si="591"/>
        <v>0</v>
      </c>
      <c r="AK319" s="123">
        <f t="shared" si="591"/>
        <v>0</v>
      </c>
      <c r="AL319" s="123">
        <f t="shared" si="591"/>
        <v>0</v>
      </c>
      <c r="AM319" s="123">
        <f t="shared" si="591"/>
        <v>0</v>
      </c>
      <c r="AN319" s="123">
        <f t="shared" si="591"/>
        <v>0</v>
      </c>
      <c r="AO319" s="123">
        <f t="shared" si="591"/>
        <v>0</v>
      </c>
      <c r="AP319" s="123">
        <f t="shared" si="591"/>
        <v>0</v>
      </c>
      <c r="AQ319" s="123">
        <f t="shared" si="591"/>
        <v>0</v>
      </c>
      <c r="AR319" s="380"/>
    </row>
    <row r="320" spans="1:44" ht="31.15" customHeight="1">
      <c r="A320" s="306"/>
      <c r="B320" s="306"/>
      <c r="C320" s="306"/>
      <c r="D320" s="150" t="s">
        <v>2</v>
      </c>
      <c r="E320" s="216">
        <f t="shared" si="588"/>
        <v>2566.4</v>
      </c>
      <c r="F320" s="216">
        <f t="shared" si="589"/>
        <v>0</v>
      </c>
      <c r="G320" s="127">
        <f t="shared" si="590"/>
        <v>0</v>
      </c>
      <c r="H320" s="123">
        <f t="shared" ref="H320:AQ320" si="592">H298</f>
        <v>0</v>
      </c>
      <c r="I320" s="123">
        <f t="shared" si="592"/>
        <v>0</v>
      </c>
      <c r="J320" s="123">
        <f t="shared" si="592"/>
        <v>0</v>
      </c>
      <c r="K320" s="123">
        <f t="shared" si="592"/>
        <v>0</v>
      </c>
      <c r="L320" s="123">
        <f t="shared" si="592"/>
        <v>0</v>
      </c>
      <c r="M320" s="123">
        <f t="shared" si="592"/>
        <v>0</v>
      </c>
      <c r="N320" s="123">
        <f t="shared" si="592"/>
        <v>0</v>
      </c>
      <c r="O320" s="123">
        <f t="shared" si="592"/>
        <v>0</v>
      </c>
      <c r="P320" s="123">
        <f t="shared" si="592"/>
        <v>0</v>
      </c>
      <c r="Q320" s="123">
        <f t="shared" si="592"/>
        <v>0</v>
      </c>
      <c r="R320" s="123">
        <f t="shared" si="592"/>
        <v>0</v>
      </c>
      <c r="S320" s="123">
        <f t="shared" si="592"/>
        <v>0</v>
      </c>
      <c r="T320" s="123">
        <f t="shared" si="592"/>
        <v>0</v>
      </c>
      <c r="U320" s="123">
        <f t="shared" si="592"/>
        <v>0</v>
      </c>
      <c r="V320" s="123">
        <f t="shared" si="592"/>
        <v>0</v>
      </c>
      <c r="W320" s="123">
        <f t="shared" si="592"/>
        <v>0</v>
      </c>
      <c r="X320" s="123">
        <f t="shared" si="592"/>
        <v>0</v>
      </c>
      <c r="Y320" s="123">
        <f t="shared" si="592"/>
        <v>0</v>
      </c>
      <c r="Z320" s="123">
        <f t="shared" si="592"/>
        <v>0</v>
      </c>
      <c r="AA320" s="123">
        <f t="shared" si="592"/>
        <v>0</v>
      </c>
      <c r="AB320" s="123">
        <f t="shared" si="592"/>
        <v>0</v>
      </c>
      <c r="AC320" s="123">
        <f t="shared" si="592"/>
        <v>0</v>
      </c>
      <c r="AD320" s="123">
        <f t="shared" si="592"/>
        <v>0</v>
      </c>
      <c r="AE320" s="123">
        <f t="shared" si="592"/>
        <v>0</v>
      </c>
      <c r="AF320" s="123">
        <f t="shared" si="592"/>
        <v>2566.4</v>
      </c>
      <c r="AG320" s="123">
        <f t="shared" si="592"/>
        <v>0</v>
      </c>
      <c r="AH320" s="123">
        <f t="shared" si="592"/>
        <v>0</v>
      </c>
      <c r="AI320" s="123">
        <f t="shared" si="592"/>
        <v>0</v>
      </c>
      <c r="AJ320" s="123">
        <f t="shared" si="592"/>
        <v>0</v>
      </c>
      <c r="AK320" s="123">
        <f t="shared" si="592"/>
        <v>0</v>
      </c>
      <c r="AL320" s="123">
        <f t="shared" si="592"/>
        <v>0</v>
      </c>
      <c r="AM320" s="123">
        <f t="shared" si="592"/>
        <v>0</v>
      </c>
      <c r="AN320" s="123">
        <f t="shared" si="592"/>
        <v>0</v>
      </c>
      <c r="AO320" s="123">
        <f t="shared" si="592"/>
        <v>0</v>
      </c>
      <c r="AP320" s="123">
        <f t="shared" si="592"/>
        <v>0</v>
      </c>
      <c r="AQ320" s="123">
        <f t="shared" si="592"/>
        <v>0</v>
      </c>
      <c r="AR320" s="380"/>
    </row>
    <row r="321" spans="1:44" ht="24.75" customHeight="1">
      <c r="A321" s="306"/>
      <c r="B321" s="306"/>
      <c r="C321" s="306"/>
      <c r="D321" s="151" t="s">
        <v>43</v>
      </c>
      <c r="E321" s="216">
        <f t="shared" si="588"/>
        <v>2854.11625</v>
      </c>
      <c r="F321" s="216">
        <f t="shared" si="589"/>
        <v>0</v>
      </c>
      <c r="G321" s="127">
        <f t="shared" si="590"/>
        <v>0</v>
      </c>
      <c r="H321" s="123">
        <f t="shared" ref="H321:AQ321" si="593">H299</f>
        <v>0</v>
      </c>
      <c r="I321" s="123">
        <f t="shared" si="593"/>
        <v>0</v>
      </c>
      <c r="J321" s="123">
        <f t="shared" si="593"/>
        <v>0</v>
      </c>
      <c r="K321" s="123">
        <f t="shared" si="593"/>
        <v>0</v>
      </c>
      <c r="L321" s="123">
        <f t="shared" si="593"/>
        <v>0</v>
      </c>
      <c r="M321" s="123">
        <f t="shared" si="593"/>
        <v>0</v>
      </c>
      <c r="N321" s="123">
        <f t="shared" si="593"/>
        <v>0</v>
      </c>
      <c r="O321" s="123">
        <f t="shared" si="593"/>
        <v>0</v>
      </c>
      <c r="P321" s="123">
        <f t="shared" si="593"/>
        <v>0</v>
      </c>
      <c r="Q321" s="123">
        <f t="shared" si="593"/>
        <v>0</v>
      </c>
      <c r="R321" s="123">
        <f t="shared" si="593"/>
        <v>0</v>
      </c>
      <c r="S321" s="123">
        <f t="shared" si="593"/>
        <v>0</v>
      </c>
      <c r="T321" s="123">
        <f t="shared" si="593"/>
        <v>0</v>
      </c>
      <c r="U321" s="123">
        <f t="shared" si="593"/>
        <v>0</v>
      </c>
      <c r="V321" s="123">
        <f t="shared" si="593"/>
        <v>0</v>
      </c>
      <c r="W321" s="123">
        <f t="shared" si="593"/>
        <v>0</v>
      </c>
      <c r="X321" s="123">
        <f t="shared" si="593"/>
        <v>0</v>
      </c>
      <c r="Y321" s="123">
        <f t="shared" si="593"/>
        <v>0</v>
      </c>
      <c r="Z321" s="123">
        <f t="shared" si="593"/>
        <v>0</v>
      </c>
      <c r="AA321" s="123">
        <f t="shared" si="593"/>
        <v>0</v>
      </c>
      <c r="AB321" s="123">
        <f t="shared" si="593"/>
        <v>0</v>
      </c>
      <c r="AC321" s="123">
        <f t="shared" si="593"/>
        <v>0</v>
      </c>
      <c r="AD321" s="123">
        <f t="shared" si="593"/>
        <v>0</v>
      </c>
      <c r="AE321" s="123">
        <f t="shared" si="593"/>
        <v>0</v>
      </c>
      <c r="AF321" s="123">
        <f t="shared" si="593"/>
        <v>2854.11625</v>
      </c>
      <c r="AG321" s="123">
        <f t="shared" si="593"/>
        <v>0</v>
      </c>
      <c r="AH321" s="123">
        <f t="shared" si="593"/>
        <v>0</v>
      </c>
      <c r="AI321" s="123">
        <f t="shared" si="593"/>
        <v>0</v>
      </c>
      <c r="AJ321" s="123">
        <f t="shared" si="593"/>
        <v>0</v>
      </c>
      <c r="AK321" s="123">
        <f t="shared" si="593"/>
        <v>0</v>
      </c>
      <c r="AL321" s="123">
        <f t="shared" si="593"/>
        <v>0</v>
      </c>
      <c r="AM321" s="123">
        <f t="shared" si="593"/>
        <v>0</v>
      </c>
      <c r="AN321" s="123">
        <f t="shared" si="593"/>
        <v>0</v>
      </c>
      <c r="AO321" s="123">
        <f t="shared" si="593"/>
        <v>0</v>
      </c>
      <c r="AP321" s="123">
        <f t="shared" si="593"/>
        <v>0</v>
      </c>
      <c r="AQ321" s="123">
        <f t="shared" si="593"/>
        <v>0</v>
      </c>
      <c r="AR321" s="380"/>
    </row>
    <row r="322" spans="1:44" ht="24.75" customHeight="1">
      <c r="A322" s="200"/>
      <c r="B322" s="257"/>
      <c r="C322" s="200"/>
      <c r="D322" s="202"/>
      <c r="E322" s="221"/>
      <c r="F322" s="221"/>
      <c r="G322" s="210"/>
      <c r="H322" s="209"/>
      <c r="I322" s="209"/>
      <c r="J322" s="211"/>
      <c r="K322" s="209"/>
      <c r="L322" s="209"/>
      <c r="M322" s="211"/>
      <c r="N322" s="209"/>
      <c r="O322" s="209"/>
      <c r="P322" s="211"/>
      <c r="Q322" s="209"/>
      <c r="R322" s="209"/>
      <c r="S322" s="211"/>
      <c r="T322" s="209"/>
      <c r="U322" s="209"/>
      <c r="V322" s="211"/>
      <c r="W322" s="209"/>
      <c r="X322" s="209"/>
      <c r="Y322" s="211"/>
      <c r="Z322" s="209"/>
      <c r="AA322" s="209"/>
      <c r="AB322" s="211"/>
      <c r="AC322" s="209"/>
      <c r="AD322" s="209"/>
      <c r="AE322" s="211"/>
      <c r="AF322" s="209"/>
      <c r="AG322" s="209"/>
      <c r="AH322" s="211"/>
      <c r="AI322" s="209"/>
      <c r="AJ322" s="209"/>
      <c r="AK322" s="211"/>
      <c r="AL322" s="209"/>
      <c r="AM322" s="209"/>
      <c r="AN322" s="211"/>
      <c r="AO322" s="209"/>
      <c r="AP322" s="209"/>
      <c r="AQ322" s="211"/>
      <c r="AR322" s="212"/>
    </row>
    <row r="323" spans="1:44" ht="39.75" customHeight="1">
      <c r="A323" s="381" t="s">
        <v>433</v>
      </c>
      <c r="B323" s="381"/>
      <c r="C323" s="381"/>
      <c r="D323" s="381"/>
      <c r="E323" s="381"/>
      <c r="F323" s="381"/>
      <c r="G323" s="381"/>
      <c r="H323" s="381"/>
      <c r="I323" s="381"/>
      <c r="J323" s="381"/>
      <c r="K323" s="381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  <c r="AK323" s="192"/>
      <c r="AL323" s="192"/>
      <c r="AM323" s="192"/>
      <c r="AN323" s="192"/>
      <c r="AO323" s="192"/>
      <c r="AP323" s="111"/>
      <c r="AQ323" s="111"/>
    </row>
    <row r="324" spans="1:44" ht="12.6" customHeight="1">
      <c r="A324" s="119"/>
      <c r="B324" s="258"/>
      <c r="C324" s="119"/>
      <c r="D324" s="119"/>
      <c r="E324" s="222"/>
      <c r="F324" s="222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20"/>
      <c r="AC324" s="119"/>
      <c r="AD324" s="119"/>
      <c r="AE324" s="120"/>
      <c r="AF324" s="119"/>
      <c r="AG324" s="119"/>
      <c r="AH324" s="120"/>
      <c r="AI324" s="119"/>
      <c r="AJ324" s="119"/>
      <c r="AK324" s="120"/>
      <c r="AL324" s="119"/>
      <c r="AM324" s="119"/>
      <c r="AN324" s="120"/>
      <c r="AO324" s="119"/>
      <c r="AP324" s="111"/>
      <c r="AQ324" s="111"/>
    </row>
    <row r="325" spans="1:44" ht="39" customHeight="1">
      <c r="A325" s="382" t="s">
        <v>431</v>
      </c>
      <c r="B325" s="382"/>
      <c r="C325" s="382"/>
      <c r="D325" s="201" t="s">
        <v>432</v>
      </c>
      <c r="E325" s="141"/>
      <c r="F325" s="141"/>
      <c r="G325" s="201"/>
      <c r="H325" s="135"/>
      <c r="I325" s="115"/>
      <c r="J325" s="135"/>
      <c r="K325" s="135"/>
      <c r="L325" s="135"/>
      <c r="M325" s="135"/>
      <c r="N325" s="135"/>
      <c r="O325" s="135"/>
      <c r="P325" s="135"/>
      <c r="Q325" s="135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08"/>
      <c r="AQ325" s="108"/>
      <c r="AR325" s="108"/>
    </row>
    <row r="326" spans="1:44" ht="14.45" customHeight="1">
      <c r="A326" s="115"/>
      <c r="B326" s="259"/>
      <c r="C326" s="112"/>
      <c r="D326" s="116"/>
      <c r="E326" s="115"/>
      <c r="F326" s="223"/>
      <c r="G326" s="117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2"/>
      <c r="AJ326" s="112"/>
      <c r="AK326" s="112"/>
      <c r="AL326" s="113"/>
      <c r="AM326" s="113"/>
      <c r="AN326" s="113"/>
      <c r="AO326" s="118"/>
      <c r="AP326" s="95"/>
      <c r="AQ326" s="95"/>
    </row>
    <row r="327" spans="1:44" ht="11.25" customHeight="1">
      <c r="A327" s="115"/>
      <c r="B327" s="259"/>
      <c r="C327" s="112"/>
      <c r="D327" s="116"/>
      <c r="E327" s="223"/>
      <c r="F327" s="223"/>
      <c r="G327" s="117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2"/>
      <c r="AJ327" s="112"/>
      <c r="AK327" s="112"/>
      <c r="AL327" s="113"/>
      <c r="AM327" s="113"/>
      <c r="AN327" s="113"/>
      <c r="AO327" s="118"/>
      <c r="AP327" s="95"/>
      <c r="AQ327" s="95"/>
    </row>
    <row r="328" spans="1:44" ht="18.75">
      <c r="A328" s="383" t="s">
        <v>263</v>
      </c>
      <c r="B328" s="384"/>
      <c r="C328" s="112"/>
      <c r="D328" s="116"/>
      <c r="E328" s="223"/>
      <c r="F328" s="223"/>
      <c r="G328" s="117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2"/>
      <c r="AJ328" s="112"/>
      <c r="AK328" s="112"/>
      <c r="AL328" s="113"/>
      <c r="AM328" s="113"/>
      <c r="AN328" s="113"/>
      <c r="AO328" s="118"/>
      <c r="AP328" s="95"/>
      <c r="AQ328" s="95"/>
    </row>
    <row r="329" spans="1:44" ht="18.75">
      <c r="A329" s="115"/>
      <c r="B329" s="259"/>
      <c r="C329" s="112"/>
      <c r="D329" s="116"/>
      <c r="E329" s="223"/>
      <c r="F329" s="223"/>
      <c r="G329" s="117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2"/>
      <c r="AJ329" s="112"/>
      <c r="AK329" s="112"/>
      <c r="AL329" s="113"/>
      <c r="AM329" s="113"/>
      <c r="AN329" s="113"/>
      <c r="AO329" s="118"/>
      <c r="AP329" s="95"/>
      <c r="AQ329" s="95"/>
    </row>
    <row r="330" spans="1:44" ht="18.75" customHeight="1">
      <c r="A330" s="381" t="s">
        <v>265</v>
      </c>
      <c r="B330" s="381"/>
      <c r="C330" s="381"/>
      <c r="D330" s="381"/>
      <c r="E330" s="381"/>
      <c r="F330" s="381"/>
      <c r="G330" s="381"/>
      <c r="H330" s="193"/>
      <c r="I330" s="193"/>
      <c r="J330" s="193"/>
      <c r="K330" s="193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20"/>
      <c r="AC330" s="119"/>
      <c r="AD330" s="119"/>
      <c r="AE330" s="120"/>
      <c r="AF330" s="119"/>
      <c r="AG330" s="119"/>
      <c r="AH330" s="120"/>
      <c r="AI330" s="119"/>
      <c r="AJ330" s="119"/>
      <c r="AK330" s="120"/>
      <c r="AL330" s="119"/>
      <c r="AM330" s="119"/>
      <c r="AN330" s="120"/>
      <c r="AO330" s="119"/>
      <c r="AP330" s="111"/>
      <c r="AQ330" s="111"/>
    </row>
    <row r="331" spans="1:44" ht="15">
      <c r="E331" s="224"/>
    </row>
    <row r="333" spans="1:44" ht="18.75">
      <c r="A333" s="114"/>
      <c r="B333" s="259"/>
      <c r="C333" s="112"/>
      <c r="D333" s="116"/>
      <c r="F333" s="223"/>
      <c r="G333" s="117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2"/>
      <c r="AJ333" s="112"/>
      <c r="AK333" s="112"/>
      <c r="AL333" s="113"/>
      <c r="AM333" s="113"/>
      <c r="AN333" s="113"/>
      <c r="AO333" s="118"/>
      <c r="AP333" s="95"/>
      <c r="AQ333" s="95"/>
    </row>
    <row r="334" spans="1:44" ht="18.75">
      <c r="A334" s="101"/>
      <c r="E334" s="223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L334" s="102"/>
      <c r="AM334" s="102"/>
      <c r="AN334" s="102"/>
      <c r="AO334" s="95"/>
      <c r="AP334" s="95"/>
      <c r="AQ334" s="95"/>
    </row>
    <row r="335" spans="1:44">
      <c r="A335" s="101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L335" s="102"/>
      <c r="AM335" s="102"/>
      <c r="AN335" s="102"/>
      <c r="AO335" s="95"/>
      <c r="AP335" s="95"/>
      <c r="AQ335" s="95"/>
    </row>
    <row r="336" spans="1:44">
      <c r="A336" s="101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L336" s="102"/>
      <c r="AM336" s="102"/>
      <c r="AN336" s="102"/>
      <c r="AO336" s="95"/>
      <c r="AP336" s="95"/>
      <c r="AQ336" s="95"/>
    </row>
    <row r="337" spans="1:44" ht="14.25" customHeight="1">
      <c r="A337" s="101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L337" s="102"/>
      <c r="AM337" s="102"/>
      <c r="AN337" s="102"/>
      <c r="AO337" s="95"/>
      <c r="AP337" s="95"/>
      <c r="AQ337" s="95"/>
    </row>
    <row r="338" spans="1:44">
      <c r="A338" s="103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L338" s="102"/>
      <c r="AM338" s="102"/>
      <c r="AN338" s="102"/>
      <c r="AO338" s="95"/>
      <c r="AP338" s="95"/>
      <c r="AQ338" s="95"/>
    </row>
    <row r="339" spans="1:44">
      <c r="A339" s="101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L339" s="102"/>
      <c r="AM339" s="102"/>
      <c r="AN339" s="102"/>
      <c r="AO339" s="95"/>
      <c r="AP339" s="95"/>
      <c r="AQ339" s="95"/>
    </row>
    <row r="340" spans="1:44">
      <c r="A340" s="101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L340" s="102"/>
      <c r="AM340" s="102"/>
      <c r="AN340" s="102"/>
      <c r="AO340" s="95"/>
      <c r="AP340" s="95"/>
      <c r="AQ340" s="95"/>
    </row>
    <row r="341" spans="1:44">
      <c r="A341" s="101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L341" s="102"/>
      <c r="AM341" s="102"/>
      <c r="AN341" s="102"/>
      <c r="AO341" s="95"/>
      <c r="AP341" s="95"/>
      <c r="AQ341" s="95"/>
    </row>
    <row r="342" spans="1:44">
      <c r="A342" s="101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L342" s="102"/>
      <c r="AM342" s="102"/>
      <c r="AN342" s="102"/>
      <c r="AO342" s="95"/>
      <c r="AP342" s="95"/>
      <c r="AQ342" s="95"/>
    </row>
    <row r="343" spans="1:44" ht="12.75" customHeight="1">
      <c r="A343" s="101"/>
    </row>
    <row r="344" spans="1:44">
      <c r="A344" s="103"/>
    </row>
    <row r="345" spans="1:44">
      <c r="A345" s="101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L345" s="106"/>
      <c r="AM345" s="106"/>
      <c r="AN345" s="106"/>
    </row>
    <row r="346" spans="1:44" s="100" customFormat="1">
      <c r="A346" s="101"/>
      <c r="D346" s="104"/>
      <c r="E346" s="214"/>
      <c r="F346" s="214"/>
      <c r="G346" s="105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L346" s="106"/>
      <c r="AM346" s="106"/>
      <c r="AN346" s="106"/>
      <c r="AR346" s="95"/>
    </row>
    <row r="347" spans="1:44" s="100" customFormat="1">
      <c r="A347" s="101"/>
      <c r="D347" s="104"/>
      <c r="E347" s="214"/>
      <c r="F347" s="214"/>
      <c r="G347" s="105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L347" s="106"/>
      <c r="AM347" s="106"/>
      <c r="AN347" s="106"/>
      <c r="AR347" s="95"/>
    </row>
    <row r="348" spans="1:44" s="100" customFormat="1">
      <c r="A348" s="101"/>
      <c r="D348" s="104"/>
      <c r="E348" s="214"/>
      <c r="F348" s="214"/>
      <c r="G348" s="105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L348" s="106"/>
      <c r="AM348" s="106"/>
      <c r="AN348" s="106"/>
      <c r="AR348" s="95"/>
    </row>
    <row r="349" spans="1:44" s="100" customFormat="1">
      <c r="A349" s="101"/>
      <c r="D349" s="104"/>
      <c r="E349" s="214"/>
      <c r="F349" s="214"/>
      <c r="G349" s="105"/>
      <c r="AR349" s="95"/>
    </row>
    <row r="355" spans="4:44" s="100" customFormat="1" ht="49.5" customHeight="1">
      <c r="D355" s="104"/>
      <c r="E355" s="214"/>
      <c r="F355" s="214"/>
      <c r="G355" s="105"/>
      <c r="AR355" s="95"/>
    </row>
  </sheetData>
  <mergeCells count="294">
    <mergeCell ref="A302:C305"/>
    <mergeCell ref="A314:C317"/>
    <mergeCell ref="AR314:AR317"/>
    <mergeCell ref="A318:C321"/>
    <mergeCell ref="AR318:AR321"/>
    <mergeCell ref="A323:K323"/>
    <mergeCell ref="A306:C309"/>
    <mergeCell ref="A330:G330"/>
    <mergeCell ref="A325:C325"/>
    <mergeCell ref="A328:B328"/>
    <mergeCell ref="AR302:AR305"/>
    <mergeCell ref="A280:A283"/>
    <mergeCell ref="B280:B283"/>
    <mergeCell ref="C280:C283"/>
    <mergeCell ref="AR280:AR283"/>
    <mergeCell ref="A284:A287"/>
    <mergeCell ref="B284:B287"/>
    <mergeCell ref="C284:C287"/>
    <mergeCell ref="AR284:AR287"/>
    <mergeCell ref="A296:A299"/>
    <mergeCell ref="B296:C299"/>
    <mergeCell ref="AR296:AR299"/>
    <mergeCell ref="A292:A295"/>
    <mergeCell ref="B292:B295"/>
    <mergeCell ref="C292:C295"/>
    <mergeCell ref="AR292:AR295"/>
    <mergeCell ref="A288:A291"/>
    <mergeCell ref="B288:B291"/>
    <mergeCell ref="C288:C291"/>
    <mergeCell ref="AR288:AR291"/>
    <mergeCell ref="A271:A274"/>
    <mergeCell ref="B271:C274"/>
    <mergeCell ref="AR271:AR274"/>
    <mergeCell ref="A267:A270"/>
    <mergeCell ref="B267:B270"/>
    <mergeCell ref="C267:C270"/>
    <mergeCell ref="AR267:AR270"/>
    <mergeCell ref="A275:AR275"/>
    <mergeCell ref="A276:A279"/>
    <mergeCell ref="B276:B279"/>
    <mergeCell ref="C276:C279"/>
    <mergeCell ref="AR276:AR279"/>
    <mergeCell ref="A137:A140"/>
    <mergeCell ref="C219:C228"/>
    <mergeCell ref="AR219:AR228"/>
    <mergeCell ref="AR209:AR218"/>
    <mergeCell ref="B201:B204"/>
    <mergeCell ref="C201:C204"/>
    <mergeCell ref="AR201:AR204"/>
    <mergeCell ref="A205:A208"/>
    <mergeCell ref="B137:B140"/>
    <mergeCell ref="C137:C140"/>
    <mergeCell ref="AR137:AR140"/>
    <mergeCell ref="A177:A180"/>
    <mergeCell ref="B205:B208"/>
    <mergeCell ref="A145:A148"/>
    <mergeCell ref="B145:B148"/>
    <mergeCell ref="C145:C148"/>
    <mergeCell ref="AR145:AR148"/>
    <mergeCell ref="A149:A152"/>
    <mergeCell ref="B149:B152"/>
    <mergeCell ref="C149:C152"/>
    <mergeCell ref="AR149:AR152"/>
    <mergeCell ref="A153:A156"/>
    <mergeCell ref="B153:B156"/>
    <mergeCell ref="C153:C156"/>
    <mergeCell ref="C119:C122"/>
    <mergeCell ref="AR119:AR122"/>
    <mergeCell ref="B123:C126"/>
    <mergeCell ref="B111:B114"/>
    <mergeCell ref="C111:C114"/>
    <mergeCell ref="AR111:AR114"/>
    <mergeCell ref="A115:A118"/>
    <mergeCell ref="B115:B118"/>
    <mergeCell ref="C115:C118"/>
    <mergeCell ref="AR115:AR118"/>
    <mergeCell ref="B41:B44"/>
    <mergeCell ref="C41:C44"/>
    <mergeCell ref="AR41:AR44"/>
    <mergeCell ref="B77:C80"/>
    <mergeCell ref="AP1:AR1"/>
    <mergeCell ref="C82:C85"/>
    <mergeCell ref="AR82:AR85"/>
    <mergeCell ref="A32:C35"/>
    <mergeCell ref="A45:A48"/>
    <mergeCell ref="B45:B48"/>
    <mergeCell ref="C45:C48"/>
    <mergeCell ref="AR45:AR48"/>
    <mergeCell ref="AR77:AR80"/>
    <mergeCell ref="A81:AR81"/>
    <mergeCell ref="A82:A85"/>
    <mergeCell ref="B82:B85"/>
    <mergeCell ref="C37:C40"/>
    <mergeCell ref="AR12:AR15"/>
    <mergeCell ref="A24:C27"/>
    <mergeCell ref="AR24:AR31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E9:E10"/>
    <mergeCell ref="F9:F10"/>
    <mergeCell ref="A6:AI6"/>
    <mergeCell ref="AR98:AR101"/>
    <mergeCell ref="B102:C105"/>
    <mergeCell ref="W9:Y9"/>
    <mergeCell ref="A28:C31"/>
    <mergeCell ref="Q9:S9"/>
    <mergeCell ref="A36:AR36"/>
    <mergeCell ref="A37:A40"/>
    <mergeCell ref="B37:B40"/>
    <mergeCell ref="Z9:AB9"/>
    <mergeCell ref="AC9:AE9"/>
    <mergeCell ref="AF9:AH9"/>
    <mergeCell ref="AI9:AK9"/>
    <mergeCell ref="AL9:AN9"/>
    <mergeCell ref="G9:G10"/>
    <mergeCell ref="H9:J9"/>
    <mergeCell ref="T9:V9"/>
    <mergeCell ref="A12:C15"/>
    <mergeCell ref="K9:M9"/>
    <mergeCell ref="N9:P9"/>
    <mergeCell ref="A16:C19"/>
    <mergeCell ref="A20:C23"/>
    <mergeCell ref="AR37:AR40"/>
    <mergeCell ref="A77:A80"/>
    <mergeCell ref="A41:A44"/>
    <mergeCell ref="A310:C313"/>
    <mergeCell ref="AR310:AR313"/>
    <mergeCell ref="AR306:AR309"/>
    <mergeCell ref="AR86:AR89"/>
    <mergeCell ref="A102:A105"/>
    <mergeCell ref="A107:A110"/>
    <mergeCell ref="B107:B110"/>
    <mergeCell ref="C107:C110"/>
    <mergeCell ref="AR107:AR110"/>
    <mergeCell ref="A111:A114"/>
    <mergeCell ref="AR102:AR105"/>
    <mergeCell ref="A86:A89"/>
    <mergeCell ref="B86:B89"/>
    <mergeCell ref="C86:C89"/>
    <mergeCell ref="A94:A97"/>
    <mergeCell ref="B94:B97"/>
    <mergeCell ref="C94:C97"/>
    <mergeCell ref="AR94:AR97"/>
    <mergeCell ref="A98:A101"/>
    <mergeCell ref="A123:A126"/>
    <mergeCell ref="AR123:AR126"/>
    <mergeCell ref="A119:A122"/>
    <mergeCell ref="B98:B101"/>
    <mergeCell ref="A233:AR233"/>
    <mergeCell ref="A234:A237"/>
    <mergeCell ref="B234:B237"/>
    <mergeCell ref="C234:C237"/>
    <mergeCell ref="AR234:AR237"/>
    <mergeCell ref="A209:A218"/>
    <mergeCell ref="A219:A228"/>
    <mergeCell ref="A193:A196"/>
    <mergeCell ref="B193:B196"/>
    <mergeCell ref="C193:C196"/>
    <mergeCell ref="AR193:AR196"/>
    <mergeCell ref="C205:C208"/>
    <mergeCell ref="AR205:AR208"/>
    <mergeCell ref="A238:A241"/>
    <mergeCell ref="B238:B241"/>
    <mergeCell ref="C238:C241"/>
    <mergeCell ref="A242:A245"/>
    <mergeCell ref="B242:B245"/>
    <mergeCell ref="C242:C245"/>
    <mergeCell ref="AR242:AR245"/>
    <mergeCell ref="A246:A249"/>
    <mergeCell ref="B246:C249"/>
    <mergeCell ref="AR246:AR249"/>
    <mergeCell ref="AR238:AR241"/>
    <mergeCell ref="A250:AR250"/>
    <mergeCell ref="A251:A254"/>
    <mergeCell ref="B251:B254"/>
    <mergeCell ref="C251:C254"/>
    <mergeCell ref="AR251:AR254"/>
    <mergeCell ref="A255:A258"/>
    <mergeCell ref="B255:B258"/>
    <mergeCell ref="C255:C258"/>
    <mergeCell ref="AR255:AR258"/>
    <mergeCell ref="A259:A262"/>
    <mergeCell ref="B259:B262"/>
    <mergeCell ref="C259:C262"/>
    <mergeCell ref="AR259:AR262"/>
    <mergeCell ref="A263:A266"/>
    <mergeCell ref="B263:B266"/>
    <mergeCell ref="C263:C266"/>
    <mergeCell ref="AR263:AR266"/>
    <mergeCell ref="AR181:AR184"/>
    <mergeCell ref="A229:A232"/>
    <mergeCell ref="B229:C232"/>
    <mergeCell ref="AR229:AR232"/>
    <mergeCell ref="A185:A188"/>
    <mergeCell ref="B185:B188"/>
    <mergeCell ref="C185:C188"/>
    <mergeCell ref="AR185:AR188"/>
    <mergeCell ref="A197:A200"/>
    <mergeCell ref="B197:B200"/>
    <mergeCell ref="C197:C200"/>
    <mergeCell ref="AR197:AR200"/>
    <mergeCell ref="A201:A204"/>
    <mergeCell ref="B209:B212"/>
    <mergeCell ref="B219:B222"/>
    <mergeCell ref="C209:C218"/>
    <mergeCell ref="A49:A52"/>
    <mergeCell ref="B49:B52"/>
    <mergeCell ref="C49:C52"/>
    <mergeCell ref="AR49:AR52"/>
    <mergeCell ref="A53:A56"/>
    <mergeCell ref="B53:B56"/>
    <mergeCell ref="C53:C56"/>
    <mergeCell ref="AR53:AR56"/>
    <mergeCell ref="A57:A60"/>
    <mergeCell ref="B57:B60"/>
    <mergeCell ref="C57:C60"/>
    <mergeCell ref="AR57:AR60"/>
    <mergeCell ref="A61:A64"/>
    <mergeCell ref="B61:B64"/>
    <mergeCell ref="C61:C64"/>
    <mergeCell ref="AR61:AR64"/>
    <mergeCell ref="A65:A68"/>
    <mergeCell ref="B65:B68"/>
    <mergeCell ref="C65:C68"/>
    <mergeCell ref="AR65:AR68"/>
    <mergeCell ref="A69:A72"/>
    <mergeCell ref="B69:B72"/>
    <mergeCell ref="C69:C72"/>
    <mergeCell ref="AR69:AR72"/>
    <mergeCell ref="A73:A76"/>
    <mergeCell ref="B73:B76"/>
    <mergeCell ref="C73:C76"/>
    <mergeCell ref="AR73:AR76"/>
    <mergeCell ref="A90:A93"/>
    <mergeCell ref="B90:B93"/>
    <mergeCell ref="C90:C93"/>
    <mergeCell ref="AR90:AR93"/>
    <mergeCell ref="A141:A144"/>
    <mergeCell ref="B141:B144"/>
    <mergeCell ref="C141:C144"/>
    <mergeCell ref="AR141:AR144"/>
    <mergeCell ref="C98:C101"/>
    <mergeCell ref="A128:A131"/>
    <mergeCell ref="B128:B131"/>
    <mergeCell ref="C128:C131"/>
    <mergeCell ref="AR128:AR131"/>
    <mergeCell ref="A132:A135"/>
    <mergeCell ref="B132:C135"/>
    <mergeCell ref="AR132:AR135"/>
    <mergeCell ref="A106:AR106"/>
    <mergeCell ref="A127:AR127"/>
    <mergeCell ref="A136:AR136"/>
    <mergeCell ref="B119:B122"/>
    <mergeCell ref="AR153:AR156"/>
    <mergeCell ref="A157:A160"/>
    <mergeCell ref="B157:B160"/>
    <mergeCell ref="C157:C160"/>
    <mergeCell ref="AR157:AR160"/>
    <mergeCell ref="A161:A164"/>
    <mergeCell ref="B161:B164"/>
    <mergeCell ref="C161:C164"/>
    <mergeCell ref="AR161:AR164"/>
    <mergeCell ref="A165:A168"/>
    <mergeCell ref="B165:B168"/>
    <mergeCell ref="C165:C168"/>
    <mergeCell ref="AR165:AR168"/>
    <mergeCell ref="A169:A172"/>
    <mergeCell ref="B169:B172"/>
    <mergeCell ref="C169:C172"/>
    <mergeCell ref="AR169:AR172"/>
    <mergeCell ref="A173:A176"/>
    <mergeCell ref="B173:B176"/>
    <mergeCell ref="C173:C176"/>
    <mergeCell ref="AR173:AR176"/>
    <mergeCell ref="A189:A192"/>
    <mergeCell ref="B189:B192"/>
    <mergeCell ref="C189:C192"/>
    <mergeCell ref="AR189:AR192"/>
    <mergeCell ref="A181:A184"/>
    <mergeCell ref="B181:B184"/>
    <mergeCell ref="C181:C184"/>
    <mergeCell ref="B177:B180"/>
    <mergeCell ref="C177:C180"/>
    <mergeCell ref="AR177:AR180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30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I22" sqref="I22"/>
    </sheetView>
  </sheetViews>
  <sheetFormatPr defaultColWidth="9.140625" defaultRowHeight="15.75"/>
  <cols>
    <col min="1" max="1" width="7.42578125" style="181" customWidth="1"/>
    <col min="2" max="2" width="32.5703125" style="137" customWidth="1"/>
    <col min="3" max="3" width="14.85546875" style="137" customWidth="1"/>
    <col min="4" max="4" width="8.85546875" style="137" customWidth="1"/>
    <col min="5" max="5" width="7.28515625" style="137" customWidth="1"/>
    <col min="6" max="6" width="8" style="137" customWidth="1"/>
    <col min="7" max="8" width="7.7109375" style="137" customWidth="1"/>
    <col min="9" max="9" width="11" style="137" customWidth="1"/>
    <col min="10" max="10" width="7.28515625" style="137" customWidth="1"/>
    <col min="11" max="11" width="6.5703125" style="137" customWidth="1"/>
    <col min="12" max="13" width="6.28515625" style="137" customWidth="1"/>
    <col min="14" max="14" width="6.42578125" style="137" customWidth="1"/>
    <col min="15" max="15" width="4.5703125" style="137" customWidth="1"/>
    <col min="16" max="16" width="8.42578125" style="137" customWidth="1"/>
    <col min="17" max="17" width="6.5703125" style="137" customWidth="1"/>
    <col min="18" max="18" width="5.7109375" style="137" customWidth="1"/>
    <col min="19" max="19" width="14.85546875" style="137" customWidth="1"/>
    <col min="20" max="16384" width="9.140625" style="137"/>
  </cols>
  <sheetData>
    <row r="1" spans="1:19">
      <c r="M1" s="394"/>
      <c r="N1" s="394"/>
      <c r="O1" s="394"/>
      <c r="P1" s="394"/>
      <c r="Q1" s="394"/>
      <c r="R1" s="394"/>
      <c r="S1" s="137" t="s">
        <v>316</v>
      </c>
    </row>
    <row r="2" spans="1:19" ht="17.25" customHeight="1">
      <c r="A2" s="395" t="s">
        <v>429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19" ht="16.5" thickBot="1"/>
    <row r="4" spans="1:19" ht="12.75" customHeight="1" thickBot="1">
      <c r="A4" s="398" t="s">
        <v>0</v>
      </c>
      <c r="B4" s="400" t="s">
        <v>279</v>
      </c>
      <c r="C4" s="400" t="s">
        <v>264</v>
      </c>
      <c r="D4" s="405" t="s">
        <v>414</v>
      </c>
      <c r="E4" s="406"/>
      <c r="F4" s="406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389" t="s">
        <v>278</v>
      </c>
    </row>
    <row r="5" spans="1:19" ht="87.6" customHeight="1">
      <c r="A5" s="399"/>
      <c r="B5" s="401"/>
      <c r="C5" s="401"/>
      <c r="D5" s="407"/>
      <c r="E5" s="408"/>
      <c r="F5" s="408"/>
      <c r="G5" s="391" t="s">
        <v>306</v>
      </c>
      <c r="H5" s="392"/>
      <c r="I5" s="393"/>
      <c r="J5" s="391" t="s">
        <v>307</v>
      </c>
      <c r="K5" s="392"/>
      <c r="L5" s="393"/>
      <c r="M5" s="391" t="s">
        <v>308</v>
      </c>
      <c r="N5" s="392"/>
      <c r="O5" s="393"/>
      <c r="P5" s="391" t="s">
        <v>309</v>
      </c>
      <c r="Q5" s="392"/>
      <c r="R5" s="393"/>
      <c r="S5" s="390"/>
    </row>
    <row r="6" spans="1:19" ht="20.100000000000001" customHeight="1" thickBot="1">
      <c r="A6" s="182"/>
      <c r="B6" s="183"/>
      <c r="C6" s="183"/>
      <c r="D6" s="183" t="s">
        <v>20</v>
      </c>
      <c r="E6" s="183" t="s">
        <v>21</v>
      </c>
      <c r="F6" s="183" t="s">
        <v>19</v>
      </c>
      <c r="G6" s="183" t="s">
        <v>20</v>
      </c>
      <c r="H6" s="183" t="s">
        <v>21</v>
      </c>
      <c r="I6" s="183" t="s">
        <v>19</v>
      </c>
      <c r="J6" s="183" t="s">
        <v>20</v>
      </c>
      <c r="K6" s="183" t="s">
        <v>21</v>
      </c>
      <c r="L6" s="183" t="s">
        <v>19</v>
      </c>
      <c r="M6" s="183" t="s">
        <v>20</v>
      </c>
      <c r="N6" s="183" t="s">
        <v>21</v>
      </c>
      <c r="O6" s="183" t="s">
        <v>19</v>
      </c>
      <c r="P6" s="183" t="s">
        <v>20</v>
      </c>
      <c r="Q6" s="183" t="s">
        <v>21</v>
      </c>
      <c r="R6" s="183" t="s">
        <v>19</v>
      </c>
      <c r="S6" s="390"/>
    </row>
    <row r="7" spans="1:19" ht="20.100000000000001" customHeight="1">
      <c r="A7" s="233" t="s">
        <v>418</v>
      </c>
      <c r="B7" s="409" t="s">
        <v>411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1"/>
    </row>
    <row r="8" spans="1:19" ht="30">
      <c r="A8" s="230" t="s">
        <v>1</v>
      </c>
      <c r="B8" s="231" t="s">
        <v>404</v>
      </c>
      <c r="C8" s="207">
        <v>1.7000000000000001E-2</v>
      </c>
      <c r="D8" s="236">
        <f>G8+J8+M8+P8</f>
        <v>1.9999999999999997E-2</v>
      </c>
      <c r="E8" s="184">
        <f>H8+K8+N8+Q8</f>
        <v>3.4269999999999999E-3</v>
      </c>
      <c r="F8" s="185">
        <f>E8/D8*100</f>
        <v>17.135000000000002</v>
      </c>
      <c r="G8" s="236">
        <v>4.3E-3</v>
      </c>
      <c r="H8" s="474">
        <v>3.4269999999999999E-3</v>
      </c>
      <c r="I8" s="264">
        <f>H8/G8</f>
        <v>0.79697674418604647</v>
      </c>
      <c r="J8" s="184"/>
      <c r="K8" s="184"/>
      <c r="L8" s="184"/>
      <c r="M8" s="184"/>
      <c r="N8" s="184"/>
      <c r="O8" s="184"/>
      <c r="P8" s="236">
        <v>1.5699999999999999E-2</v>
      </c>
      <c r="Q8" s="184"/>
      <c r="R8" s="184"/>
      <c r="S8" s="232"/>
    </row>
    <row r="9" spans="1:19" ht="45">
      <c r="A9" s="227" t="s">
        <v>3</v>
      </c>
      <c r="B9" s="228" t="s">
        <v>405</v>
      </c>
      <c r="C9" s="187">
        <v>18.3</v>
      </c>
      <c r="D9" s="234">
        <f t="shared" ref="D9:D13" si="0">G9+J9+M9+P9</f>
        <v>18.399999999999999</v>
      </c>
      <c r="E9" s="184">
        <f t="shared" ref="E9:E14" si="1">H9+K9+N9+Q9</f>
        <v>0</v>
      </c>
      <c r="F9" s="185">
        <f t="shared" ref="F9:F14" si="2">E9/D9*100</f>
        <v>0</v>
      </c>
      <c r="G9" s="188"/>
      <c r="H9" s="188"/>
      <c r="I9" s="188"/>
      <c r="J9" s="188"/>
      <c r="K9" s="188"/>
      <c r="L9" s="188"/>
      <c r="M9" s="188"/>
      <c r="N9" s="188"/>
      <c r="O9" s="188"/>
      <c r="P9" s="237">
        <v>18.399999999999999</v>
      </c>
      <c r="Q9" s="188"/>
      <c r="R9" s="188"/>
      <c r="S9" s="186"/>
    </row>
    <row r="10" spans="1:19" ht="90">
      <c r="A10" s="227" t="s">
        <v>4</v>
      </c>
      <c r="B10" s="228" t="s">
        <v>406</v>
      </c>
      <c r="C10" s="187">
        <v>1.3</v>
      </c>
      <c r="D10" s="235">
        <f t="shared" si="0"/>
        <v>1.3</v>
      </c>
      <c r="E10" s="184">
        <f t="shared" si="1"/>
        <v>0</v>
      </c>
      <c r="F10" s="185">
        <f t="shared" si="2"/>
        <v>0</v>
      </c>
      <c r="G10" s="188"/>
      <c r="H10" s="188"/>
      <c r="I10" s="188"/>
      <c r="J10" s="188"/>
      <c r="K10" s="188"/>
      <c r="L10" s="188"/>
      <c r="M10" s="188"/>
      <c r="N10" s="188"/>
      <c r="O10" s="188"/>
      <c r="P10" s="237">
        <v>1.3</v>
      </c>
      <c r="Q10" s="188"/>
      <c r="R10" s="188"/>
      <c r="S10" s="186"/>
    </row>
    <row r="11" spans="1:19" ht="45">
      <c r="A11" s="227" t="s">
        <v>5</v>
      </c>
      <c r="B11" s="228" t="s">
        <v>407</v>
      </c>
      <c r="C11" s="187">
        <v>6.0000000000000001E-3</v>
      </c>
      <c r="D11" s="236">
        <f t="shared" si="0"/>
        <v>6.0000000000000001E-3</v>
      </c>
      <c r="E11" s="184">
        <f t="shared" si="1"/>
        <v>0</v>
      </c>
      <c r="F11" s="185">
        <f t="shared" si="2"/>
        <v>0</v>
      </c>
      <c r="G11" s="188"/>
      <c r="H11" s="188"/>
      <c r="I11" s="188"/>
      <c r="J11" s="188"/>
      <c r="K11" s="188"/>
      <c r="L11" s="188"/>
      <c r="M11" s="188"/>
      <c r="N11" s="188"/>
      <c r="O11" s="188"/>
      <c r="P11" s="238">
        <v>6.0000000000000001E-3</v>
      </c>
      <c r="Q11" s="188"/>
      <c r="R11" s="188"/>
      <c r="S11" s="186"/>
    </row>
    <row r="12" spans="1:19" ht="45">
      <c r="A12" s="227" t="s">
        <v>9</v>
      </c>
      <c r="B12" s="229" t="s">
        <v>408</v>
      </c>
      <c r="C12" s="187">
        <v>28</v>
      </c>
      <c r="D12" s="235">
        <f t="shared" si="0"/>
        <v>28</v>
      </c>
      <c r="E12" s="184">
        <f t="shared" si="1"/>
        <v>0</v>
      </c>
      <c r="F12" s="185">
        <f t="shared" si="2"/>
        <v>0</v>
      </c>
      <c r="G12" s="188"/>
      <c r="H12" s="188"/>
      <c r="I12" s="188"/>
      <c r="J12" s="188"/>
      <c r="K12" s="188"/>
      <c r="L12" s="188"/>
      <c r="M12" s="188"/>
      <c r="N12" s="188"/>
      <c r="O12" s="188"/>
      <c r="P12" s="188">
        <v>28</v>
      </c>
      <c r="Q12" s="188"/>
      <c r="R12" s="188"/>
      <c r="S12" s="186"/>
    </row>
    <row r="13" spans="1:19" ht="30">
      <c r="A13" s="227" t="s">
        <v>10</v>
      </c>
      <c r="B13" s="228" t="s">
        <v>409</v>
      </c>
      <c r="C13" s="187">
        <v>9</v>
      </c>
      <c r="D13" s="235">
        <f t="shared" si="0"/>
        <v>9</v>
      </c>
      <c r="E13" s="184">
        <f t="shared" si="1"/>
        <v>0</v>
      </c>
      <c r="F13" s="185">
        <f t="shared" si="2"/>
        <v>0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>
        <v>9</v>
      </c>
      <c r="Q13" s="188"/>
      <c r="R13" s="188"/>
      <c r="S13" s="186"/>
    </row>
    <row r="14" spans="1:19" ht="90">
      <c r="A14" s="227" t="s">
        <v>412</v>
      </c>
      <c r="B14" s="228" t="s">
        <v>410</v>
      </c>
      <c r="C14" s="187">
        <v>90</v>
      </c>
      <c r="D14" s="235">
        <v>90</v>
      </c>
      <c r="E14" s="184">
        <f t="shared" si="1"/>
        <v>90</v>
      </c>
      <c r="F14" s="185">
        <f t="shared" si="2"/>
        <v>100</v>
      </c>
      <c r="G14" s="188">
        <v>90</v>
      </c>
      <c r="H14" s="188">
        <v>90</v>
      </c>
      <c r="I14" s="265">
        <f>H14/G14</f>
        <v>1</v>
      </c>
      <c r="J14" s="188">
        <v>90</v>
      </c>
      <c r="K14" s="188"/>
      <c r="L14" s="188"/>
      <c r="M14" s="188">
        <v>90</v>
      </c>
      <c r="N14" s="188"/>
      <c r="O14" s="188"/>
      <c r="P14" s="188">
        <v>90</v>
      </c>
      <c r="Q14" s="188"/>
      <c r="R14" s="188"/>
      <c r="S14" s="186"/>
    </row>
    <row r="15" spans="1:19">
      <c r="A15" s="475" t="s">
        <v>419</v>
      </c>
      <c r="B15" s="476" t="s">
        <v>413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1"/>
    </row>
    <row r="16" spans="1:19" ht="78.75">
      <c r="A16" s="227" t="s">
        <v>6</v>
      </c>
      <c r="B16" s="479" t="s">
        <v>415</v>
      </c>
      <c r="C16" s="477">
        <v>71</v>
      </c>
      <c r="D16" s="478">
        <f t="shared" ref="D16:D17" si="3">G16+J16+M16+P16</f>
        <v>73</v>
      </c>
      <c r="E16" s="188">
        <f t="shared" ref="E16:E17" si="4">H16+K16+N16+Q16</f>
        <v>0</v>
      </c>
      <c r="F16" s="478">
        <f t="shared" ref="F16:F17" si="5">E16/D16*100</f>
        <v>0</v>
      </c>
      <c r="G16" s="188"/>
      <c r="H16" s="188"/>
      <c r="I16" s="188"/>
      <c r="J16" s="188"/>
      <c r="K16" s="188"/>
      <c r="L16" s="188"/>
      <c r="M16" s="188"/>
      <c r="N16" s="188"/>
      <c r="O16" s="188"/>
      <c r="P16" s="477">
        <v>73</v>
      </c>
      <c r="Q16" s="188"/>
      <c r="R16" s="188"/>
      <c r="S16" s="186"/>
    </row>
    <row r="17" spans="1:46" ht="63">
      <c r="A17" s="227" t="s">
        <v>7</v>
      </c>
      <c r="B17" s="479" t="s">
        <v>416</v>
      </c>
      <c r="C17" s="477">
        <v>93.1</v>
      </c>
      <c r="D17" s="478">
        <f t="shared" si="3"/>
        <v>93.9</v>
      </c>
      <c r="E17" s="188">
        <f t="shared" si="4"/>
        <v>0</v>
      </c>
      <c r="F17" s="478">
        <f t="shared" si="5"/>
        <v>0</v>
      </c>
      <c r="G17" s="188"/>
      <c r="H17" s="188"/>
      <c r="I17" s="188"/>
      <c r="J17" s="188"/>
      <c r="K17" s="188"/>
      <c r="L17" s="188"/>
      <c r="M17" s="188"/>
      <c r="N17" s="188"/>
      <c r="O17" s="188"/>
      <c r="P17" s="477">
        <v>93.9</v>
      </c>
      <c r="Q17" s="188"/>
      <c r="R17" s="188"/>
      <c r="S17" s="186"/>
    </row>
    <row r="18" spans="1:46">
      <c r="A18" s="475" t="s">
        <v>420</v>
      </c>
      <c r="B18" s="387" t="s">
        <v>417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6"/>
    </row>
    <row r="19" spans="1:46" ht="45">
      <c r="A19" s="240" t="s">
        <v>16</v>
      </c>
      <c r="B19" s="481" t="s">
        <v>421</v>
      </c>
      <c r="C19" s="187">
        <v>324</v>
      </c>
      <c r="D19" s="478">
        <f t="shared" ref="D19" si="6">G19+J19+M19+P19</f>
        <v>292</v>
      </c>
      <c r="E19" s="188">
        <f t="shared" ref="E19" si="7">H19+K19+N19+Q19</f>
        <v>0</v>
      </c>
      <c r="F19" s="478">
        <f t="shared" ref="F19" si="8">E19/D19*100</f>
        <v>0</v>
      </c>
      <c r="G19" s="188"/>
      <c r="H19" s="188"/>
      <c r="I19" s="188"/>
      <c r="J19" s="188"/>
      <c r="K19" s="188"/>
      <c r="L19" s="188"/>
      <c r="M19" s="188"/>
      <c r="N19" s="188"/>
      <c r="O19" s="188"/>
      <c r="P19" s="480">
        <v>292</v>
      </c>
      <c r="Q19" s="188"/>
      <c r="R19" s="188"/>
      <c r="S19" s="186"/>
    </row>
    <row r="20" spans="1:46">
      <c r="A20" s="475" t="s">
        <v>422</v>
      </c>
      <c r="B20" s="387" t="s">
        <v>423</v>
      </c>
      <c r="C20" s="388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8"/>
      <c r="Q20" s="388"/>
      <c r="R20" s="385"/>
      <c r="S20" s="386"/>
    </row>
    <row r="21" spans="1:46" ht="135">
      <c r="A21" s="228" t="s">
        <v>93</v>
      </c>
      <c r="B21" s="228" t="s">
        <v>424</v>
      </c>
      <c r="C21" s="477">
        <v>20</v>
      </c>
      <c r="D21" s="239">
        <f t="shared" ref="D21:E21" si="9">G21+J21+M21+P21</f>
        <v>30</v>
      </c>
      <c r="E21" s="239">
        <f t="shared" si="9"/>
        <v>0</v>
      </c>
      <c r="F21" s="185">
        <f t="shared" ref="F21:F23" si="10">E21/D21*100</f>
        <v>0</v>
      </c>
      <c r="G21" s="188"/>
      <c r="H21" s="188"/>
      <c r="I21" s="188"/>
      <c r="J21" s="188"/>
      <c r="K21" s="188"/>
      <c r="L21" s="188"/>
      <c r="M21" s="477">
        <v>30</v>
      </c>
      <c r="N21" s="188"/>
      <c r="O21" s="189"/>
      <c r="P21" s="477"/>
      <c r="Q21" s="188"/>
      <c r="R21" s="188"/>
      <c r="S21" s="186"/>
    </row>
    <row r="22" spans="1:46" ht="105">
      <c r="A22" s="229" t="s">
        <v>425</v>
      </c>
      <c r="B22" s="228" t="s">
        <v>428</v>
      </c>
      <c r="C22" s="477">
        <v>2</v>
      </c>
      <c r="D22" s="482">
        <v>1</v>
      </c>
      <c r="E22" s="482">
        <v>0</v>
      </c>
      <c r="F22" s="185">
        <f t="shared" si="10"/>
        <v>0</v>
      </c>
      <c r="G22" s="188"/>
      <c r="H22" s="188" t="s">
        <v>439</v>
      </c>
      <c r="I22" s="188"/>
      <c r="J22" s="188"/>
      <c r="K22" s="188"/>
      <c r="L22" s="188"/>
      <c r="M22" s="477">
        <v>1</v>
      </c>
      <c r="N22" s="188"/>
      <c r="O22" s="189"/>
      <c r="P22" s="477"/>
      <c r="Q22" s="188"/>
      <c r="R22" s="188"/>
      <c r="S22" s="186"/>
    </row>
    <row r="23" spans="1:46" ht="150">
      <c r="A23" s="228" t="s">
        <v>426</v>
      </c>
      <c r="B23" s="228" t="s">
        <v>427</v>
      </c>
      <c r="C23" s="477">
        <v>100</v>
      </c>
      <c r="D23" s="239">
        <f>G23+J23+M23+P23</f>
        <v>90</v>
      </c>
      <c r="E23" s="184">
        <f t="shared" ref="E23" si="11">H23+K23+N23+Q23</f>
        <v>0</v>
      </c>
      <c r="F23" s="185">
        <f t="shared" si="10"/>
        <v>0</v>
      </c>
      <c r="G23" s="188"/>
      <c r="H23" s="188"/>
      <c r="I23" s="188"/>
      <c r="J23" s="188"/>
      <c r="K23" s="188"/>
      <c r="L23" s="188"/>
      <c r="M23" s="477">
        <v>0</v>
      </c>
      <c r="N23" s="188"/>
      <c r="O23" s="189"/>
      <c r="P23" s="477">
        <v>90</v>
      </c>
      <c r="Q23" s="188"/>
      <c r="R23" s="188"/>
      <c r="S23" s="186"/>
    </row>
    <row r="24" spans="1:46" s="139" customFormat="1">
      <c r="A24" s="190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</row>
    <row r="25" spans="1:46" s="139" customFormat="1">
      <c r="A25" s="190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</row>
    <row r="26" spans="1:46" s="139" customFormat="1" ht="70.900000000000006" customHeight="1">
      <c r="A26" s="402" t="s">
        <v>310</v>
      </c>
      <c r="B26" s="403"/>
      <c r="C26" s="403"/>
      <c r="D26" s="396" t="s">
        <v>430</v>
      </c>
      <c r="E26" s="396"/>
      <c r="F26" s="39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46" s="139" customFormat="1">
      <c r="A27" s="140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46" s="139" customFormat="1">
      <c r="A28" s="140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</row>
    <row r="29" spans="1:46" s="107" customFormat="1" ht="47.25" customHeight="1">
      <c r="A29" s="382" t="s">
        <v>431</v>
      </c>
      <c r="B29" s="382"/>
      <c r="C29" s="382"/>
      <c r="D29" s="180" t="s">
        <v>432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</row>
    <row r="30" spans="1:46" s="107" customFormat="1">
      <c r="A30" s="141"/>
      <c r="B30" s="142"/>
      <c r="C30" s="142"/>
      <c r="D30" s="143"/>
      <c r="E30" s="143"/>
      <c r="F30" s="143"/>
      <c r="G30" s="144"/>
      <c r="H30" s="144"/>
      <c r="I30" s="144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2"/>
      <c r="AL30" s="142"/>
      <c r="AM30" s="142"/>
      <c r="AN30" s="145"/>
      <c r="AO30" s="145"/>
      <c r="AP30" s="145"/>
    </row>
    <row r="31" spans="1:46">
      <c r="A31" s="180"/>
    </row>
  </sheetData>
  <mergeCells count="19">
    <mergeCell ref="A29:C29"/>
    <mergeCell ref="G5:I5"/>
    <mergeCell ref="J5:L5"/>
    <mergeCell ref="D26:F26"/>
    <mergeCell ref="A4:A5"/>
    <mergeCell ref="B4:B5"/>
    <mergeCell ref="C4:C5"/>
    <mergeCell ref="A26:C26"/>
    <mergeCell ref="G4:R4"/>
    <mergeCell ref="M5:O5"/>
    <mergeCell ref="D4:F5"/>
    <mergeCell ref="B7:S7"/>
    <mergeCell ref="B15:S15"/>
    <mergeCell ref="B18:S18"/>
    <mergeCell ref="B20:S20"/>
    <mergeCell ref="S4:S6"/>
    <mergeCell ref="P5:R5"/>
    <mergeCell ref="M1:R1"/>
    <mergeCell ref="A2:R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4"/>
  <sheetViews>
    <sheetView topLeftCell="A10" zoomScale="85" zoomScaleNormal="85" workbookViewId="0">
      <selection activeCell="K21" sqref="K21:L25"/>
    </sheetView>
  </sheetViews>
  <sheetFormatPr defaultColWidth="9.140625" defaultRowHeight="12.75"/>
  <cols>
    <col min="1" max="1" width="3.5703125" style="153" customWidth="1"/>
    <col min="2" max="2" width="25.7109375" style="153" customWidth="1"/>
    <col min="3" max="3" width="11.5703125" style="154" customWidth="1"/>
    <col min="4" max="4" width="18.42578125" style="153" customWidth="1"/>
    <col min="5" max="5" width="15.5703125" style="153" customWidth="1"/>
    <col min="6" max="6" width="16" style="153" customWidth="1"/>
    <col min="7" max="7" width="10" style="153" customWidth="1"/>
    <col min="8" max="8" width="23.140625" style="153" customWidth="1"/>
    <col min="9" max="9" width="36.140625" style="153" customWidth="1"/>
    <col min="10" max="10" width="10.5703125" style="153" customWidth="1"/>
    <col min="11" max="11" width="13.85546875" style="153" customWidth="1"/>
    <col min="12" max="12" width="11.7109375" style="153" customWidth="1"/>
    <col min="13" max="13" width="10.85546875" style="153" hidden="1" customWidth="1"/>
    <col min="14" max="14" width="35.140625" style="153" customWidth="1"/>
    <col min="15" max="15" width="36.28515625" style="153" customWidth="1"/>
    <col min="16" max="248" width="9.140625" style="153"/>
    <col min="249" max="249" width="3.5703125" style="153" customWidth="1"/>
    <col min="250" max="250" width="25.7109375" style="153" customWidth="1"/>
    <col min="251" max="251" width="11.5703125" style="153" customWidth="1"/>
    <col min="252" max="252" width="18.42578125" style="153" customWidth="1"/>
    <col min="253" max="253" width="10.140625" style="153" customWidth="1"/>
    <col min="254" max="254" width="15.5703125" style="153" customWidth="1"/>
    <col min="255" max="255" width="16" style="153" customWidth="1"/>
    <col min="256" max="256" width="7" style="153" customWidth="1"/>
    <col min="257" max="257" width="14.42578125" style="153" customWidth="1"/>
    <col min="258" max="258" width="11" style="153" customWidth="1"/>
    <col min="259" max="260" width="13.85546875" style="153" customWidth="1"/>
    <col min="261" max="261" width="12.140625" style="153" customWidth="1"/>
    <col min="262" max="262" width="13.85546875" style="153" customWidth="1"/>
    <col min="263" max="263" width="11.5703125" style="153" customWidth="1"/>
    <col min="264" max="264" width="15.140625" style="153" customWidth="1"/>
    <col min="265" max="265" width="13.85546875" style="153" customWidth="1"/>
    <col min="266" max="266" width="10.5703125" style="153" customWidth="1"/>
    <col min="267" max="267" width="13.85546875" style="153" customWidth="1"/>
    <col min="268" max="268" width="11.7109375" style="153" customWidth="1"/>
    <col min="269" max="269" width="0" style="153" hidden="1" customWidth="1"/>
    <col min="270" max="270" width="35.140625" style="153" customWidth="1"/>
    <col min="271" max="271" width="36.28515625" style="153" customWidth="1"/>
    <col min="272" max="504" width="9.140625" style="153"/>
    <col min="505" max="505" width="3.5703125" style="153" customWidth="1"/>
    <col min="506" max="506" width="25.7109375" style="153" customWidth="1"/>
    <col min="507" max="507" width="11.5703125" style="153" customWidth="1"/>
    <col min="508" max="508" width="18.42578125" style="153" customWidth="1"/>
    <col min="509" max="509" width="10.140625" style="153" customWidth="1"/>
    <col min="510" max="510" width="15.5703125" style="153" customWidth="1"/>
    <col min="511" max="511" width="16" style="153" customWidth="1"/>
    <col min="512" max="512" width="7" style="153" customWidth="1"/>
    <col min="513" max="513" width="14.42578125" style="153" customWidth="1"/>
    <col min="514" max="514" width="11" style="153" customWidth="1"/>
    <col min="515" max="516" width="13.85546875" style="153" customWidth="1"/>
    <col min="517" max="517" width="12.140625" style="153" customWidth="1"/>
    <col min="518" max="518" width="13.85546875" style="153" customWidth="1"/>
    <col min="519" max="519" width="11.5703125" style="153" customWidth="1"/>
    <col min="520" max="520" width="15.140625" style="153" customWidth="1"/>
    <col min="521" max="521" width="13.85546875" style="153" customWidth="1"/>
    <col min="522" max="522" width="10.5703125" style="153" customWidth="1"/>
    <col min="523" max="523" width="13.85546875" style="153" customWidth="1"/>
    <col min="524" max="524" width="11.7109375" style="153" customWidth="1"/>
    <col min="525" max="525" width="0" style="153" hidden="1" customWidth="1"/>
    <col min="526" max="526" width="35.140625" style="153" customWidth="1"/>
    <col min="527" max="527" width="36.28515625" style="153" customWidth="1"/>
    <col min="528" max="760" width="9.140625" style="153"/>
    <col min="761" max="761" width="3.5703125" style="153" customWidth="1"/>
    <col min="762" max="762" width="25.7109375" style="153" customWidth="1"/>
    <col min="763" max="763" width="11.5703125" style="153" customWidth="1"/>
    <col min="764" max="764" width="18.42578125" style="153" customWidth="1"/>
    <col min="765" max="765" width="10.140625" style="153" customWidth="1"/>
    <col min="766" max="766" width="15.5703125" style="153" customWidth="1"/>
    <col min="767" max="767" width="16" style="153" customWidth="1"/>
    <col min="768" max="768" width="7" style="153" customWidth="1"/>
    <col min="769" max="769" width="14.42578125" style="153" customWidth="1"/>
    <col min="770" max="770" width="11" style="153" customWidth="1"/>
    <col min="771" max="772" width="13.85546875" style="153" customWidth="1"/>
    <col min="773" max="773" width="12.140625" style="153" customWidth="1"/>
    <col min="774" max="774" width="13.85546875" style="153" customWidth="1"/>
    <col min="775" max="775" width="11.5703125" style="153" customWidth="1"/>
    <col min="776" max="776" width="15.140625" style="153" customWidth="1"/>
    <col min="777" max="777" width="13.85546875" style="153" customWidth="1"/>
    <col min="778" max="778" width="10.5703125" style="153" customWidth="1"/>
    <col min="779" max="779" width="13.85546875" style="153" customWidth="1"/>
    <col min="780" max="780" width="11.7109375" style="153" customWidth="1"/>
    <col min="781" max="781" width="0" style="153" hidden="1" customWidth="1"/>
    <col min="782" max="782" width="35.140625" style="153" customWidth="1"/>
    <col min="783" max="783" width="36.28515625" style="153" customWidth="1"/>
    <col min="784" max="1016" width="9.140625" style="153"/>
    <col min="1017" max="1017" width="3.5703125" style="153" customWidth="1"/>
    <col min="1018" max="1018" width="25.7109375" style="153" customWidth="1"/>
    <col min="1019" max="1019" width="11.5703125" style="153" customWidth="1"/>
    <col min="1020" max="1020" width="18.42578125" style="153" customWidth="1"/>
    <col min="1021" max="1021" width="10.140625" style="153" customWidth="1"/>
    <col min="1022" max="1022" width="15.5703125" style="153" customWidth="1"/>
    <col min="1023" max="1023" width="16" style="153" customWidth="1"/>
    <col min="1024" max="1024" width="7" style="153" customWidth="1"/>
    <col min="1025" max="1025" width="14.42578125" style="153" customWidth="1"/>
    <col min="1026" max="1026" width="11" style="153" customWidth="1"/>
    <col min="1027" max="1028" width="13.85546875" style="153" customWidth="1"/>
    <col min="1029" max="1029" width="12.140625" style="153" customWidth="1"/>
    <col min="1030" max="1030" width="13.85546875" style="153" customWidth="1"/>
    <col min="1031" max="1031" width="11.5703125" style="153" customWidth="1"/>
    <col min="1032" max="1032" width="15.140625" style="153" customWidth="1"/>
    <col min="1033" max="1033" width="13.85546875" style="153" customWidth="1"/>
    <col min="1034" max="1034" width="10.5703125" style="153" customWidth="1"/>
    <col min="1035" max="1035" width="13.85546875" style="153" customWidth="1"/>
    <col min="1036" max="1036" width="11.7109375" style="153" customWidth="1"/>
    <col min="1037" max="1037" width="0" style="153" hidden="1" customWidth="1"/>
    <col min="1038" max="1038" width="35.140625" style="153" customWidth="1"/>
    <col min="1039" max="1039" width="36.28515625" style="153" customWidth="1"/>
    <col min="1040" max="1272" width="9.140625" style="153"/>
    <col min="1273" max="1273" width="3.5703125" style="153" customWidth="1"/>
    <col min="1274" max="1274" width="25.7109375" style="153" customWidth="1"/>
    <col min="1275" max="1275" width="11.5703125" style="153" customWidth="1"/>
    <col min="1276" max="1276" width="18.42578125" style="153" customWidth="1"/>
    <col min="1277" max="1277" width="10.140625" style="153" customWidth="1"/>
    <col min="1278" max="1278" width="15.5703125" style="153" customWidth="1"/>
    <col min="1279" max="1279" width="16" style="153" customWidth="1"/>
    <col min="1280" max="1280" width="7" style="153" customWidth="1"/>
    <col min="1281" max="1281" width="14.42578125" style="153" customWidth="1"/>
    <col min="1282" max="1282" width="11" style="153" customWidth="1"/>
    <col min="1283" max="1284" width="13.85546875" style="153" customWidth="1"/>
    <col min="1285" max="1285" width="12.140625" style="153" customWidth="1"/>
    <col min="1286" max="1286" width="13.85546875" style="153" customWidth="1"/>
    <col min="1287" max="1287" width="11.5703125" style="153" customWidth="1"/>
    <col min="1288" max="1288" width="15.140625" style="153" customWidth="1"/>
    <col min="1289" max="1289" width="13.85546875" style="153" customWidth="1"/>
    <col min="1290" max="1290" width="10.5703125" style="153" customWidth="1"/>
    <col min="1291" max="1291" width="13.85546875" style="153" customWidth="1"/>
    <col min="1292" max="1292" width="11.7109375" style="153" customWidth="1"/>
    <col min="1293" max="1293" width="0" style="153" hidden="1" customWidth="1"/>
    <col min="1294" max="1294" width="35.140625" style="153" customWidth="1"/>
    <col min="1295" max="1295" width="36.28515625" style="153" customWidth="1"/>
    <col min="1296" max="1528" width="9.140625" style="153"/>
    <col min="1529" max="1529" width="3.5703125" style="153" customWidth="1"/>
    <col min="1530" max="1530" width="25.7109375" style="153" customWidth="1"/>
    <col min="1531" max="1531" width="11.5703125" style="153" customWidth="1"/>
    <col min="1532" max="1532" width="18.42578125" style="153" customWidth="1"/>
    <col min="1533" max="1533" width="10.140625" style="153" customWidth="1"/>
    <col min="1534" max="1534" width="15.5703125" style="153" customWidth="1"/>
    <col min="1535" max="1535" width="16" style="153" customWidth="1"/>
    <col min="1536" max="1536" width="7" style="153" customWidth="1"/>
    <col min="1537" max="1537" width="14.42578125" style="153" customWidth="1"/>
    <col min="1538" max="1538" width="11" style="153" customWidth="1"/>
    <col min="1539" max="1540" width="13.85546875" style="153" customWidth="1"/>
    <col min="1541" max="1541" width="12.140625" style="153" customWidth="1"/>
    <col min="1542" max="1542" width="13.85546875" style="153" customWidth="1"/>
    <col min="1543" max="1543" width="11.5703125" style="153" customWidth="1"/>
    <col min="1544" max="1544" width="15.140625" style="153" customWidth="1"/>
    <col min="1545" max="1545" width="13.85546875" style="153" customWidth="1"/>
    <col min="1546" max="1546" width="10.5703125" style="153" customWidth="1"/>
    <col min="1547" max="1547" width="13.85546875" style="153" customWidth="1"/>
    <col min="1548" max="1548" width="11.7109375" style="153" customWidth="1"/>
    <col min="1549" max="1549" width="0" style="153" hidden="1" customWidth="1"/>
    <col min="1550" max="1550" width="35.140625" style="153" customWidth="1"/>
    <col min="1551" max="1551" width="36.28515625" style="153" customWidth="1"/>
    <col min="1552" max="1784" width="9.140625" style="153"/>
    <col min="1785" max="1785" width="3.5703125" style="153" customWidth="1"/>
    <col min="1786" max="1786" width="25.7109375" style="153" customWidth="1"/>
    <col min="1787" max="1787" width="11.5703125" style="153" customWidth="1"/>
    <col min="1788" max="1788" width="18.42578125" style="153" customWidth="1"/>
    <col min="1789" max="1789" width="10.140625" style="153" customWidth="1"/>
    <col min="1790" max="1790" width="15.5703125" style="153" customWidth="1"/>
    <col min="1791" max="1791" width="16" style="153" customWidth="1"/>
    <col min="1792" max="1792" width="7" style="153" customWidth="1"/>
    <col min="1793" max="1793" width="14.42578125" style="153" customWidth="1"/>
    <col min="1794" max="1794" width="11" style="153" customWidth="1"/>
    <col min="1795" max="1796" width="13.85546875" style="153" customWidth="1"/>
    <col min="1797" max="1797" width="12.140625" style="153" customWidth="1"/>
    <col min="1798" max="1798" width="13.85546875" style="153" customWidth="1"/>
    <col min="1799" max="1799" width="11.5703125" style="153" customWidth="1"/>
    <col min="1800" max="1800" width="15.140625" style="153" customWidth="1"/>
    <col min="1801" max="1801" width="13.85546875" style="153" customWidth="1"/>
    <col min="1802" max="1802" width="10.5703125" style="153" customWidth="1"/>
    <col min="1803" max="1803" width="13.85546875" style="153" customWidth="1"/>
    <col min="1804" max="1804" width="11.7109375" style="153" customWidth="1"/>
    <col min="1805" max="1805" width="0" style="153" hidden="1" customWidth="1"/>
    <col min="1806" max="1806" width="35.140625" style="153" customWidth="1"/>
    <col min="1807" max="1807" width="36.28515625" style="153" customWidth="1"/>
    <col min="1808" max="2040" width="9.140625" style="153"/>
    <col min="2041" max="2041" width="3.5703125" style="153" customWidth="1"/>
    <col min="2042" max="2042" width="25.7109375" style="153" customWidth="1"/>
    <col min="2043" max="2043" width="11.5703125" style="153" customWidth="1"/>
    <col min="2044" max="2044" width="18.42578125" style="153" customWidth="1"/>
    <col min="2045" max="2045" width="10.140625" style="153" customWidth="1"/>
    <col min="2046" max="2046" width="15.5703125" style="153" customWidth="1"/>
    <col min="2047" max="2047" width="16" style="153" customWidth="1"/>
    <col min="2048" max="2048" width="7" style="153" customWidth="1"/>
    <col min="2049" max="2049" width="14.42578125" style="153" customWidth="1"/>
    <col min="2050" max="2050" width="11" style="153" customWidth="1"/>
    <col min="2051" max="2052" width="13.85546875" style="153" customWidth="1"/>
    <col min="2053" max="2053" width="12.140625" style="153" customWidth="1"/>
    <col min="2054" max="2054" width="13.85546875" style="153" customWidth="1"/>
    <col min="2055" max="2055" width="11.5703125" style="153" customWidth="1"/>
    <col min="2056" max="2056" width="15.140625" style="153" customWidth="1"/>
    <col min="2057" max="2057" width="13.85546875" style="153" customWidth="1"/>
    <col min="2058" max="2058" width="10.5703125" style="153" customWidth="1"/>
    <col min="2059" max="2059" width="13.85546875" style="153" customWidth="1"/>
    <col min="2060" max="2060" width="11.7109375" style="153" customWidth="1"/>
    <col min="2061" max="2061" width="0" style="153" hidden="1" customWidth="1"/>
    <col min="2062" max="2062" width="35.140625" style="153" customWidth="1"/>
    <col min="2063" max="2063" width="36.28515625" style="153" customWidth="1"/>
    <col min="2064" max="2296" width="9.140625" style="153"/>
    <col min="2297" max="2297" width="3.5703125" style="153" customWidth="1"/>
    <col min="2298" max="2298" width="25.7109375" style="153" customWidth="1"/>
    <col min="2299" max="2299" width="11.5703125" style="153" customWidth="1"/>
    <col min="2300" max="2300" width="18.42578125" style="153" customWidth="1"/>
    <col min="2301" max="2301" width="10.140625" style="153" customWidth="1"/>
    <col min="2302" max="2302" width="15.5703125" style="153" customWidth="1"/>
    <col min="2303" max="2303" width="16" style="153" customWidth="1"/>
    <col min="2304" max="2304" width="7" style="153" customWidth="1"/>
    <col min="2305" max="2305" width="14.42578125" style="153" customWidth="1"/>
    <col min="2306" max="2306" width="11" style="153" customWidth="1"/>
    <col min="2307" max="2308" width="13.85546875" style="153" customWidth="1"/>
    <col min="2309" max="2309" width="12.140625" style="153" customWidth="1"/>
    <col min="2310" max="2310" width="13.85546875" style="153" customWidth="1"/>
    <col min="2311" max="2311" width="11.5703125" style="153" customWidth="1"/>
    <col min="2312" max="2312" width="15.140625" style="153" customWidth="1"/>
    <col min="2313" max="2313" width="13.85546875" style="153" customWidth="1"/>
    <col min="2314" max="2314" width="10.5703125" style="153" customWidth="1"/>
    <col min="2315" max="2315" width="13.85546875" style="153" customWidth="1"/>
    <col min="2316" max="2316" width="11.7109375" style="153" customWidth="1"/>
    <col min="2317" max="2317" width="0" style="153" hidden="1" customWidth="1"/>
    <col min="2318" max="2318" width="35.140625" style="153" customWidth="1"/>
    <col min="2319" max="2319" width="36.28515625" style="153" customWidth="1"/>
    <col min="2320" max="2552" width="9.140625" style="153"/>
    <col min="2553" max="2553" width="3.5703125" style="153" customWidth="1"/>
    <col min="2554" max="2554" width="25.7109375" style="153" customWidth="1"/>
    <col min="2555" max="2555" width="11.5703125" style="153" customWidth="1"/>
    <col min="2556" max="2556" width="18.42578125" style="153" customWidth="1"/>
    <col min="2557" max="2557" width="10.140625" style="153" customWidth="1"/>
    <col min="2558" max="2558" width="15.5703125" style="153" customWidth="1"/>
    <col min="2559" max="2559" width="16" style="153" customWidth="1"/>
    <col min="2560" max="2560" width="7" style="153" customWidth="1"/>
    <col min="2561" max="2561" width="14.42578125" style="153" customWidth="1"/>
    <col min="2562" max="2562" width="11" style="153" customWidth="1"/>
    <col min="2563" max="2564" width="13.85546875" style="153" customWidth="1"/>
    <col min="2565" max="2565" width="12.140625" style="153" customWidth="1"/>
    <col min="2566" max="2566" width="13.85546875" style="153" customWidth="1"/>
    <col min="2567" max="2567" width="11.5703125" style="153" customWidth="1"/>
    <col min="2568" max="2568" width="15.140625" style="153" customWidth="1"/>
    <col min="2569" max="2569" width="13.85546875" style="153" customWidth="1"/>
    <col min="2570" max="2570" width="10.5703125" style="153" customWidth="1"/>
    <col min="2571" max="2571" width="13.85546875" style="153" customWidth="1"/>
    <col min="2572" max="2572" width="11.7109375" style="153" customWidth="1"/>
    <col min="2573" max="2573" width="0" style="153" hidden="1" customWidth="1"/>
    <col min="2574" max="2574" width="35.140625" style="153" customWidth="1"/>
    <col min="2575" max="2575" width="36.28515625" style="153" customWidth="1"/>
    <col min="2576" max="2808" width="9.140625" style="153"/>
    <col min="2809" max="2809" width="3.5703125" style="153" customWidth="1"/>
    <col min="2810" max="2810" width="25.7109375" style="153" customWidth="1"/>
    <col min="2811" max="2811" width="11.5703125" style="153" customWidth="1"/>
    <col min="2812" max="2812" width="18.42578125" style="153" customWidth="1"/>
    <col min="2813" max="2813" width="10.140625" style="153" customWidth="1"/>
    <col min="2814" max="2814" width="15.5703125" style="153" customWidth="1"/>
    <col min="2815" max="2815" width="16" style="153" customWidth="1"/>
    <col min="2816" max="2816" width="7" style="153" customWidth="1"/>
    <col min="2817" max="2817" width="14.42578125" style="153" customWidth="1"/>
    <col min="2818" max="2818" width="11" style="153" customWidth="1"/>
    <col min="2819" max="2820" width="13.85546875" style="153" customWidth="1"/>
    <col min="2821" max="2821" width="12.140625" style="153" customWidth="1"/>
    <col min="2822" max="2822" width="13.85546875" style="153" customWidth="1"/>
    <col min="2823" max="2823" width="11.5703125" style="153" customWidth="1"/>
    <col min="2824" max="2824" width="15.140625" style="153" customWidth="1"/>
    <col min="2825" max="2825" width="13.85546875" style="153" customWidth="1"/>
    <col min="2826" max="2826" width="10.5703125" style="153" customWidth="1"/>
    <col min="2827" max="2827" width="13.85546875" style="153" customWidth="1"/>
    <col min="2828" max="2828" width="11.7109375" style="153" customWidth="1"/>
    <col min="2829" max="2829" width="0" style="153" hidden="1" customWidth="1"/>
    <col min="2830" max="2830" width="35.140625" style="153" customWidth="1"/>
    <col min="2831" max="2831" width="36.28515625" style="153" customWidth="1"/>
    <col min="2832" max="3064" width="9.140625" style="153"/>
    <col min="3065" max="3065" width="3.5703125" style="153" customWidth="1"/>
    <col min="3066" max="3066" width="25.7109375" style="153" customWidth="1"/>
    <col min="3067" max="3067" width="11.5703125" style="153" customWidth="1"/>
    <col min="3068" max="3068" width="18.42578125" style="153" customWidth="1"/>
    <col min="3069" max="3069" width="10.140625" style="153" customWidth="1"/>
    <col min="3070" max="3070" width="15.5703125" style="153" customWidth="1"/>
    <col min="3071" max="3071" width="16" style="153" customWidth="1"/>
    <col min="3072" max="3072" width="7" style="153" customWidth="1"/>
    <col min="3073" max="3073" width="14.42578125" style="153" customWidth="1"/>
    <col min="3074" max="3074" width="11" style="153" customWidth="1"/>
    <col min="3075" max="3076" width="13.85546875" style="153" customWidth="1"/>
    <col min="3077" max="3077" width="12.140625" style="153" customWidth="1"/>
    <col min="3078" max="3078" width="13.85546875" style="153" customWidth="1"/>
    <col min="3079" max="3079" width="11.5703125" style="153" customWidth="1"/>
    <col min="3080" max="3080" width="15.140625" style="153" customWidth="1"/>
    <col min="3081" max="3081" width="13.85546875" style="153" customWidth="1"/>
    <col min="3082" max="3082" width="10.5703125" style="153" customWidth="1"/>
    <col min="3083" max="3083" width="13.85546875" style="153" customWidth="1"/>
    <col min="3084" max="3084" width="11.7109375" style="153" customWidth="1"/>
    <col min="3085" max="3085" width="0" style="153" hidden="1" customWidth="1"/>
    <col min="3086" max="3086" width="35.140625" style="153" customWidth="1"/>
    <col min="3087" max="3087" width="36.28515625" style="153" customWidth="1"/>
    <col min="3088" max="3320" width="9.140625" style="153"/>
    <col min="3321" max="3321" width="3.5703125" style="153" customWidth="1"/>
    <col min="3322" max="3322" width="25.7109375" style="153" customWidth="1"/>
    <col min="3323" max="3323" width="11.5703125" style="153" customWidth="1"/>
    <col min="3324" max="3324" width="18.42578125" style="153" customWidth="1"/>
    <col min="3325" max="3325" width="10.140625" style="153" customWidth="1"/>
    <col min="3326" max="3326" width="15.5703125" style="153" customWidth="1"/>
    <col min="3327" max="3327" width="16" style="153" customWidth="1"/>
    <col min="3328" max="3328" width="7" style="153" customWidth="1"/>
    <col min="3329" max="3329" width="14.42578125" style="153" customWidth="1"/>
    <col min="3330" max="3330" width="11" style="153" customWidth="1"/>
    <col min="3331" max="3332" width="13.85546875" style="153" customWidth="1"/>
    <col min="3333" max="3333" width="12.140625" style="153" customWidth="1"/>
    <col min="3334" max="3334" width="13.85546875" style="153" customWidth="1"/>
    <col min="3335" max="3335" width="11.5703125" style="153" customWidth="1"/>
    <col min="3336" max="3336" width="15.140625" style="153" customWidth="1"/>
    <col min="3337" max="3337" width="13.85546875" style="153" customWidth="1"/>
    <col min="3338" max="3338" width="10.5703125" style="153" customWidth="1"/>
    <col min="3339" max="3339" width="13.85546875" style="153" customWidth="1"/>
    <col min="3340" max="3340" width="11.7109375" style="153" customWidth="1"/>
    <col min="3341" max="3341" width="0" style="153" hidden="1" customWidth="1"/>
    <col min="3342" max="3342" width="35.140625" style="153" customWidth="1"/>
    <col min="3343" max="3343" width="36.28515625" style="153" customWidth="1"/>
    <col min="3344" max="3576" width="9.140625" style="153"/>
    <col min="3577" max="3577" width="3.5703125" style="153" customWidth="1"/>
    <col min="3578" max="3578" width="25.7109375" style="153" customWidth="1"/>
    <col min="3579" max="3579" width="11.5703125" style="153" customWidth="1"/>
    <col min="3580" max="3580" width="18.42578125" style="153" customWidth="1"/>
    <col min="3581" max="3581" width="10.140625" style="153" customWidth="1"/>
    <col min="3582" max="3582" width="15.5703125" style="153" customWidth="1"/>
    <col min="3583" max="3583" width="16" style="153" customWidth="1"/>
    <col min="3584" max="3584" width="7" style="153" customWidth="1"/>
    <col min="3585" max="3585" width="14.42578125" style="153" customWidth="1"/>
    <col min="3586" max="3586" width="11" style="153" customWidth="1"/>
    <col min="3587" max="3588" width="13.85546875" style="153" customWidth="1"/>
    <col min="3589" max="3589" width="12.140625" style="153" customWidth="1"/>
    <col min="3590" max="3590" width="13.85546875" style="153" customWidth="1"/>
    <col min="3591" max="3591" width="11.5703125" style="153" customWidth="1"/>
    <col min="3592" max="3592" width="15.140625" style="153" customWidth="1"/>
    <col min="3593" max="3593" width="13.85546875" style="153" customWidth="1"/>
    <col min="3594" max="3594" width="10.5703125" style="153" customWidth="1"/>
    <col min="3595" max="3595" width="13.85546875" style="153" customWidth="1"/>
    <col min="3596" max="3596" width="11.7109375" style="153" customWidth="1"/>
    <col min="3597" max="3597" width="0" style="153" hidden="1" customWidth="1"/>
    <col min="3598" max="3598" width="35.140625" style="153" customWidth="1"/>
    <col min="3599" max="3599" width="36.28515625" style="153" customWidth="1"/>
    <col min="3600" max="3832" width="9.140625" style="153"/>
    <col min="3833" max="3833" width="3.5703125" style="153" customWidth="1"/>
    <col min="3834" max="3834" width="25.7109375" style="153" customWidth="1"/>
    <col min="3835" max="3835" width="11.5703125" style="153" customWidth="1"/>
    <col min="3836" max="3836" width="18.42578125" style="153" customWidth="1"/>
    <col min="3837" max="3837" width="10.140625" style="153" customWidth="1"/>
    <col min="3838" max="3838" width="15.5703125" style="153" customWidth="1"/>
    <col min="3839" max="3839" width="16" style="153" customWidth="1"/>
    <col min="3840" max="3840" width="7" style="153" customWidth="1"/>
    <col min="3841" max="3841" width="14.42578125" style="153" customWidth="1"/>
    <col min="3842" max="3842" width="11" style="153" customWidth="1"/>
    <col min="3843" max="3844" width="13.85546875" style="153" customWidth="1"/>
    <col min="3845" max="3845" width="12.140625" style="153" customWidth="1"/>
    <col min="3846" max="3846" width="13.85546875" style="153" customWidth="1"/>
    <col min="3847" max="3847" width="11.5703125" style="153" customWidth="1"/>
    <col min="3848" max="3848" width="15.140625" style="153" customWidth="1"/>
    <col min="3849" max="3849" width="13.85546875" style="153" customWidth="1"/>
    <col min="3850" max="3850" width="10.5703125" style="153" customWidth="1"/>
    <col min="3851" max="3851" width="13.85546875" style="153" customWidth="1"/>
    <col min="3852" max="3852" width="11.7109375" style="153" customWidth="1"/>
    <col min="3853" max="3853" width="0" style="153" hidden="1" customWidth="1"/>
    <col min="3854" max="3854" width="35.140625" style="153" customWidth="1"/>
    <col min="3855" max="3855" width="36.28515625" style="153" customWidth="1"/>
    <col min="3856" max="4088" width="9.140625" style="153"/>
    <col min="4089" max="4089" width="3.5703125" style="153" customWidth="1"/>
    <col min="4090" max="4090" width="25.7109375" style="153" customWidth="1"/>
    <col min="4091" max="4091" width="11.5703125" style="153" customWidth="1"/>
    <col min="4092" max="4092" width="18.42578125" style="153" customWidth="1"/>
    <col min="4093" max="4093" width="10.140625" style="153" customWidth="1"/>
    <col min="4094" max="4094" width="15.5703125" style="153" customWidth="1"/>
    <col min="4095" max="4095" width="16" style="153" customWidth="1"/>
    <col min="4096" max="4096" width="7" style="153" customWidth="1"/>
    <col min="4097" max="4097" width="14.42578125" style="153" customWidth="1"/>
    <col min="4098" max="4098" width="11" style="153" customWidth="1"/>
    <col min="4099" max="4100" width="13.85546875" style="153" customWidth="1"/>
    <col min="4101" max="4101" width="12.140625" style="153" customWidth="1"/>
    <col min="4102" max="4102" width="13.85546875" style="153" customWidth="1"/>
    <col min="4103" max="4103" width="11.5703125" style="153" customWidth="1"/>
    <col min="4104" max="4104" width="15.140625" style="153" customWidth="1"/>
    <col min="4105" max="4105" width="13.85546875" style="153" customWidth="1"/>
    <col min="4106" max="4106" width="10.5703125" style="153" customWidth="1"/>
    <col min="4107" max="4107" width="13.85546875" style="153" customWidth="1"/>
    <col min="4108" max="4108" width="11.7109375" style="153" customWidth="1"/>
    <col min="4109" max="4109" width="0" style="153" hidden="1" customWidth="1"/>
    <col min="4110" max="4110" width="35.140625" style="153" customWidth="1"/>
    <col min="4111" max="4111" width="36.28515625" style="153" customWidth="1"/>
    <col min="4112" max="4344" width="9.140625" style="153"/>
    <col min="4345" max="4345" width="3.5703125" style="153" customWidth="1"/>
    <col min="4346" max="4346" width="25.7109375" style="153" customWidth="1"/>
    <col min="4347" max="4347" width="11.5703125" style="153" customWidth="1"/>
    <col min="4348" max="4348" width="18.42578125" style="153" customWidth="1"/>
    <col min="4349" max="4349" width="10.140625" style="153" customWidth="1"/>
    <col min="4350" max="4350" width="15.5703125" style="153" customWidth="1"/>
    <col min="4351" max="4351" width="16" style="153" customWidth="1"/>
    <col min="4352" max="4352" width="7" style="153" customWidth="1"/>
    <col min="4353" max="4353" width="14.42578125" style="153" customWidth="1"/>
    <col min="4354" max="4354" width="11" style="153" customWidth="1"/>
    <col min="4355" max="4356" width="13.85546875" style="153" customWidth="1"/>
    <col min="4357" max="4357" width="12.140625" style="153" customWidth="1"/>
    <col min="4358" max="4358" width="13.85546875" style="153" customWidth="1"/>
    <col min="4359" max="4359" width="11.5703125" style="153" customWidth="1"/>
    <col min="4360" max="4360" width="15.140625" style="153" customWidth="1"/>
    <col min="4361" max="4361" width="13.85546875" style="153" customWidth="1"/>
    <col min="4362" max="4362" width="10.5703125" style="153" customWidth="1"/>
    <col min="4363" max="4363" width="13.85546875" style="153" customWidth="1"/>
    <col min="4364" max="4364" width="11.7109375" style="153" customWidth="1"/>
    <col min="4365" max="4365" width="0" style="153" hidden="1" customWidth="1"/>
    <col min="4366" max="4366" width="35.140625" style="153" customWidth="1"/>
    <col min="4367" max="4367" width="36.28515625" style="153" customWidth="1"/>
    <col min="4368" max="4600" width="9.140625" style="153"/>
    <col min="4601" max="4601" width="3.5703125" style="153" customWidth="1"/>
    <col min="4602" max="4602" width="25.7109375" style="153" customWidth="1"/>
    <col min="4603" max="4603" width="11.5703125" style="153" customWidth="1"/>
    <col min="4604" max="4604" width="18.42578125" style="153" customWidth="1"/>
    <col min="4605" max="4605" width="10.140625" style="153" customWidth="1"/>
    <col min="4606" max="4606" width="15.5703125" style="153" customWidth="1"/>
    <col min="4607" max="4607" width="16" style="153" customWidth="1"/>
    <col min="4608" max="4608" width="7" style="153" customWidth="1"/>
    <col min="4609" max="4609" width="14.42578125" style="153" customWidth="1"/>
    <col min="4610" max="4610" width="11" style="153" customWidth="1"/>
    <col min="4611" max="4612" width="13.85546875" style="153" customWidth="1"/>
    <col min="4613" max="4613" width="12.140625" style="153" customWidth="1"/>
    <col min="4614" max="4614" width="13.85546875" style="153" customWidth="1"/>
    <col min="4615" max="4615" width="11.5703125" style="153" customWidth="1"/>
    <col min="4616" max="4616" width="15.140625" style="153" customWidth="1"/>
    <col min="4617" max="4617" width="13.85546875" style="153" customWidth="1"/>
    <col min="4618" max="4618" width="10.5703125" style="153" customWidth="1"/>
    <col min="4619" max="4619" width="13.85546875" style="153" customWidth="1"/>
    <col min="4620" max="4620" width="11.7109375" style="153" customWidth="1"/>
    <col min="4621" max="4621" width="0" style="153" hidden="1" customWidth="1"/>
    <col min="4622" max="4622" width="35.140625" style="153" customWidth="1"/>
    <col min="4623" max="4623" width="36.28515625" style="153" customWidth="1"/>
    <col min="4624" max="4856" width="9.140625" style="153"/>
    <col min="4857" max="4857" width="3.5703125" style="153" customWidth="1"/>
    <col min="4858" max="4858" width="25.7109375" style="153" customWidth="1"/>
    <col min="4859" max="4859" width="11.5703125" style="153" customWidth="1"/>
    <col min="4860" max="4860" width="18.42578125" style="153" customWidth="1"/>
    <col min="4861" max="4861" width="10.140625" style="153" customWidth="1"/>
    <col min="4862" max="4862" width="15.5703125" style="153" customWidth="1"/>
    <col min="4863" max="4863" width="16" style="153" customWidth="1"/>
    <col min="4864" max="4864" width="7" style="153" customWidth="1"/>
    <col min="4865" max="4865" width="14.42578125" style="153" customWidth="1"/>
    <col min="4866" max="4866" width="11" style="153" customWidth="1"/>
    <col min="4867" max="4868" width="13.85546875" style="153" customWidth="1"/>
    <col min="4869" max="4869" width="12.140625" style="153" customWidth="1"/>
    <col min="4870" max="4870" width="13.85546875" style="153" customWidth="1"/>
    <col min="4871" max="4871" width="11.5703125" style="153" customWidth="1"/>
    <col min="4872" max="4872" width="15.140625" style="153" customWidth="1"/>
    <col min="4873" max="4873" width="13.85546875" style="153" customWidth="1"/>
    <col min="4874" max="4874" width="10.5703125" style="153" customWidth="1"/>
    <col min="4875" max="4875" width="13.85546875" style="153" customWidth="1"/>
    <col min="4876" max="4876" width="11.7109375" style="153" customWidth="1"/>
    <col min="4877" max="4877" width="0" style="153" hidden="1" customWidth="1"/>
    <col min="4878" max="4878" width="35.140625" style="153" customWidth="1"/>
    <col min="4879" max="4879" width="36.28515625" style="153" customWidth="1"/>
    <col min="4880" max="5112" width="9.140625" style="153"/>
    <col min="5113" max="5113" width="3.5703125" style="153" customWidth="1"/>
    <col min="5114" max="5114" width="25.7109375" style="153" customWidth="1"/>
    <col min="5115" max="5115" width="11.5703125" style="153" customWidth="1"/>
    <col min="5116" max="5116" width="18.42578125" style="153" customWidth="1"/>
    <col min="5117" max="5117" width="10.140625" style="153" customWidth="1"/>
    <col min="5118" max="5118" width="15.5703125" style="153" customWidth="1"/>
    <col min="5119" max="5119" width="16" style="153" customWidth="1"/>
    <col min="5120" max="5120" width="7" style="153" customWidth="1"/>
    <col min="5121" max="5121" width="14.42578125" style="153" customWidth="1"/>
    <col min="5122" max="5122" width="11" style="153" customWidth="1"/>
    <col min="5123" max="5124" width="13.85546875" style="153" customWidth="1"/>
    <col min="5125" max="5125" width="12.140625" style="153" customWidth="1"/>
    <col min="5126" max="5126" width="13.85546875" style="153" customWidth="1"/>
    <col min="5127" max="5127" width="11.5703125" style="153" customWidth="1"/>
    <col min="5128" max="5128" width="15.140625" style="153" customWidth="1"/>
    <col min="5129" max="5129" width="13.85546875" style="153" customWidth="1"/>
    <col min="5130" max="5130" width="10.5703125" style="153" customWidth="1"/>
    <col min="5131" max="5131" width="13.85546875" style="153" customWidth="1"/>
    <col min="5132" max="5132" width="11.7109375" style="153" customWidth="1"/>
    <col min="5133" max="5133" width="0" style="153" hidden="1" customWidth="1"/>
    <col min="5134" max="5134" width="35.140625" style="153" customWidth="1"/>
    <col min="5135" max="5135" width="36.28515625" style="153" customWidth="1"/>
    <col min="5136" max="5368" width="9.140625" style="153"/>
    <col min="5369" max="5369" width="3.5703125" style="153" customWidth="1"/>
    <col min="5370" max="5370" width="25.7109375" style="153" customWidth="1"/>
    <col min="5371" max="5371" width="11.5703125" style="153" customWidth="1"/>
    <col min="5372" max="5372" width="18.42578125" style="153" customWidth="1"/>
    <col min="5373" max="5373" width="10.140625" style="153" customWidth="1"/>
    <col min="5374" max="5374" width="15.5703125" style="153" customWidth="1"/>
    <col min="5375" max="5375" width="16" style="153" customWidth="1"/>
    <col min="5376" max="5376" width="7" style="153" customWidth="1"/>
    <col min="5377" max="5377" width="14.42578125" style="153" customWidth="1"/>
    <col min="5378" max="5378" width="11" style="153" customWidth="1"/>
    <col min="5379" max="5380" width="13.85546875" style="153" customWidth="1"/>
    <col min="5381" max="5381" width="12.140625" style="153" customWidth="1"/>
    <col min="5382" max="5382" width="13.85546875" style="153" customWidth="1"/>
    <col min="5383" max="5383" width="11.5703125" style="153" customWidth="1"/>
    <col min="5384" max="5384" width="15.140625" style="153" customWidth="1"/>
    <col min="5385" max="5385" width="13.85546875" style="153" customWidth="1"/>
    <col min="5386" max="5386" width="10.5703125" style="153" customWidth="1"/>
    <col min="5387" max="5387" width="13.85546875" style="153" customWidth="1"/>
    <col min="5388" max="5388" width="11.7109375" style="153" customWidth="1"/>
    <col min="5389" max="5389" width="0" style="153" hidden="1" customWidth="1"/>
    <col min="5390" max="5390" width="35.140625" style="153" customWidth="1"/>
    <col min="5391" max="5391" width="36.28515625" style="153" customWidth="1"/>
    <col min="5392" max="5624" width="9.140625" style="153"/>
    <col min="5625" max="5625" width="3.5703125" style="153" customWidth="1"/>
    <col min="5626" max="5626" width="25.7109375" style="153" customWidth="1"/>
    <col min="5627" max="5627" width="11.5703125" style="153" customWidth="1"/>
    <col min="5628" max="5628" width="18.42578125" style="153" customWidth="1"/>
    <col min="5629" max="5629" width="10.140625" style="153" customWidth="1"/>
    <col min="5630" max="5630" width="15.5703125" style="153" customWidth="1"/>
    <col min="5631" max="5631" width="16" style="153" customWidth="1"/>
    <col min="5632" max="5632" width="7" style="153" customWidth="1"/>
    <col min="5633" max="5633" width="14.42578125" style="153" customWidth="1"/>
    <col min="5634" max="5634" width="11" style="153" customWidth="1"/>
    <col min="5635" max="5636" width="13.85546875" style="153" customWidth="1"/>
    <col min="5637" max="5637" width="12.140625" style="153" customWidth="1"/>
    <col min="5638" max="5638" width="13.85546875" style="153" customWidth="1"/>
    <col min="5639" max="5639" width="11.5703125" style="153" customWidth="1"/>
    <col min="5640" max="5640" width="15.140625" style="153" customWidth="1"/>
    <col min="5641" max="5641" width="13.85546875" style="153" customWidth="1"/>
    <col min="5642" max="5642" width="10.5703125" style="153" customWidth="1"/>
    <col min="5643" max="5643" width="13.85546875" style="153" customWidth="1"/>
    <col min="5644" max="5644" width="11.7109375" style="153" customWidth="1"/>
    <col min="5645" max="5645" width="0" style="153" hidden="1" customWidth="1"/>
    <col min="5646" max="5646" width="35.140625" style="153" customWidth="1"/>
    <col min="5647" max="5647" width="36.28515625" style="153" customWidth="1"/>
    <col min="5648" max="5880" width="9.140625" style="153"/>
    <col min="5881" max="5881" width="3.5703125" style="153" customWidth="1"/>
    <col min="5882" max="5882" width="25.7109375" style="153" customWidth="1"/>
    <col min="5883" max="5883" width="11.5703125" style="153" customWidth="1"/>
    <col min="5884" max="5884" width="18.42578125" style="153" customWidth="1"/>
    <col min="5885" max="5885" width="10.140625" style="153" customWidth="1"/>
    <col min="5886" max="5886" width="15.5703125" style="153" customWidth="1"/>
    <col min="5887" max="5887" width="16" style="153" customWidth="1"/>
    <col min="5888" max="5888" width="7" style="153" customWidth="1"/>
    <col min="5889" max="5889" width="14.42578125" style="153" customWidth="1"/>
    <col min="5890" max="5890" width="11" style="153" customWidth="1"/>
    <col min="5891" max="5892" width="13.85546875" style="153" customWidth="1"/>
    <col min="5893" max="5893" width="12.140625" style="153" customWidth="1"/>
    <col min="5894" max="5894" width="13.85546875" style="153" customWidth="1"/>
    <col min="5895" max="5895" width="11.5703125" style="153" customWidth="1"/>
    <col min="5896" max="5896" width="15.140625" style="153" customWidth="1"/>
    <col min="5897" max="5897" width="13.85546875" style="153" customWidth="1"/>
    <col min="5898" max="5898" width="10.5703125" style="153" customWidth="1"/>
    <col min="5899" max="5899" width="13.85546875" style="153" customWidth="1"/>
    <col min="5900" max="5900" width="11.7109375" style="153" customWidth="1"/>
    <col min="5901" max="5901" width="0" style="153" hidden="1" customWidth="1"/>
    <col min="5902" max="5902" width="35.140625" style="153" customWidth="1"/>
    <col min="5903" max="5903" width="36.28515625" style="153" customWidth="1"/>
    <col min="5904" max="6136" width="9.140625" style="153"/>
    <col min="6137" max="6137" width="3.5703125" style="153" customWidth="1"/>
    <col min="6138" max="6138" width="25.7109375" style="153" customWidth="1"/>
    <col min="6139" max="6139" width="11.5703125" style="153" customWidth="1"/>
    <col min="6140" max="6140" width="18.42578125" style="153" customWidth="1"/>
    <col min="6141" max="6141" width="10.140625" style="153" customWidth="1"/>
    <col min="6142" max="6142" width="15.5703125" style="153" customWidth="1"/>
    <col min="6143" max="6143" width="16" style="153" customWidth="1"/>
    <col min="6144" max="6144" width="7" style="153" customWidth="1"/>
    <col min="6145" max="6145" width="14.42578125" style="153" customWidth="1"/>
    <col min="6146" max="6146" width="11" style="153" customWidth="1"/>
    <col min="6147" max="6148" width="13.85546875" style="153" customWidth="1"/>
    <col min="6149" max="6149" width="12.140625" style="153" customWidth="1"/>
    <col min="6150" max="6150" width="13.85546875" style="153" customWidth="1"/>
    <col min="6151" max="6151" width="11.5703125" style="153" customWidth="1"/>
    <col min="6152" max="6152" width="15.140625" style="153" customWidth="1"/>
    <col min="6153" max="6153" width="13.85546875" style="153" customWidth="1"/>
    <col min="6154" max="6154" width="10.5703125" style="153" customWidth="1"/>
    <col min="6155" max="6155" width="13.85546875" style="153" customWidth="1"/>
    <col min="6156" max="6156" width="11.7109375" style="153" customWidth="1"/>
    <col min="6157" max="6157" width="0" style="153" hidden="1" customWidth="1"/>
    <col min="6158" max="6158" width="35.140625" style="153" customWidth="1"/>
    <col min="6159" max="6159" width="36.28515625" style="153" customWidth="1"/>
    <col min="6160" max="6392" width="9.140625" style="153"/>
    <col min="6393" max="6393" width="3.5703125" style="153" customWidth="1"/>
    <col min="6394" max="6394" width="25.7109375" style="153" customWidth="1"/>
    <col min="6395" max="6395" width="11.5703125" style="153" customWidth="1"/>
    <col min="6396" max="6396" width="18.42578125" style="153" customWidth="1"/>
    <col min="6397" max="6397" width="10.140625" style="153" customWidth="1"/>
    <col min="6398" max="6398" width="15.5703125" style="153" customWidth="1"/>
    <col min="6399" max="6399" width="16" style="153" customWidth="1"/>
    <col min="6400" max="6400" width="7" style="153" customWidth="1"/>
    <col min="6401" max="6401" width="14.42578125" style="153" customWidth="1"/>
    <col min="6402" max="6402" width="11" style="153" customWidth="1"/>
    <col min="6403" max="6404" width="13.85546875" style="153" customWidth="1"/>
    <col min="6405" max="6405" width="12.140625" style="153" customWidth="1"/>
    <col min="6406" max="6406" width="13.85546875" style="153" customWidth="1"/>
    <col min="6407" max="6407" width="11.5703125" style="153" customWidth="1"/>
    <col min="6408" max="6408" width="15.140625" style="153" customWidth="1"/>
    <col min="6409" max="6409" width="13.85546875" style="153" customWidth="1"/>
    <col min="6410" max="6410" width="10.5703125" style="153" customWidth="1"/>
    <col min="6411" max="6411" width="13.85546875" style="153" customWidth="1"/>
    <col min="6412" max="6412" width="11.7109375" style="153" customWidth="1"/>
    <col min="6413" max="6413" width="0" style="153" hidden="1" customWidth="1"/>
    <col min="6414" max="6414" width="35.140625" style="153" customWidth="1"/>
    <col min="6415" max="6415" width="36.28515625" style="153" customWidth="1"/>
    <col min="6416" max="6648" width="9.140625" style="153"/>
    <col min="6649" max="6649" width="3.5703125" style="153" customWidth="1"/>
    <col min="6650" max="6650" width="25.7109375" style="153" customWidth="1"/>
    <col min="6651" max="6651" width="11.5703125" style="153" customWidth="1"/>
    <col min="6652" max="6652" width="18.42578125" style="153" customWidth="1"/>
    <col min="6653" max="6653" width="10.140625" style="153" customWidth="1"/>
    <col min="6654" max="6654" width="15.5703125" style="153" customWidth="1"/>
    <col min="6655" max="6655" width="16" style="153" customWidth="1"/>
    <col min="6656" max="6656" width="7" style="153" customWidth="1"/>
    <col min="6657" max="6657" width="14.42578125" style="153" customWidth="1"/>
    <col min="6658" max="6658" width="11" style="153" customWidth="1"/>
    <col min="6659" max="6660" width="13.85546875" style="153" customWidth="1"/>
    <col min="6661" max="6661" width="12.140625" style="153" customWidth="1"/>
    <col min="6662" max="6662" width="13.85546875" style="153" customWidth="1"/>
    <col min="6663" max="6663" width="11.5703125" style="153" customWidth="1"/>
    <col min="6664" max="6664" width="15.140625" style="153" customWidth="1"/>
    <col min="6665" max="6665" width="13.85546875" style="153" customWidth="1"/>
    <col min="6666" max="6666" width="10.5703125" style="153" customWidth="1"/>
    <col min="6667" max="6667" width="13.85546875" style="153" customWidth="1"/>
    <col min="6668" max="6668" width="11.7109375" style="153" customWidth="1"/>
    <col min="6669" max="6669" width="0" style="153" hidden="1" customWidth="1"/>
    <col min="6670" max="6670" width="35.140625" style="153" customWidth="1"/>
    <col min="6671" max="6671" width="36.28515625" style="153" customWidth="1"/>
    <col min="6672" max="6904" width="9.140625" style="153"/>
    <col min="6905" max="6905" width="3.5703125" style="153" customWidth="1"/>
    <col min="6906" max="6906" width="25.7109375" style="153" customWidth="1"/>
    <col min="6907" max="6907" width="11.5703125" style="153" customWidth="1"/>
    <col min="6908" max="6908" width="18.42578125" style="153" customWidth="1"/>
    <col min="6909" max="6909" width="10.140625" style="153" customWidth="1"/>
    <col min="6910" max="6910" width="15.5703125" style="153" customWidth="1"/>
    <col min="6911" max="6911" width="16" style="153" customWidth="1"/>
    <col min="6912" max="6912" width="7" style="153" customWidth="1"/>
    <col min="6913" max="6913" width="14.42578125" style="153" customWidth="1"/>
    <col min="6914" max="6914" width="11" style="153" customWidth="1"/>
    <col min="6915" max="6916" width="13.85546875" style="153" customWidth="1"/>
    <col min="6917" max="6917" width="12.140625" style="153" customWidth="1"/>
    <col min="6918" max="6918" width="13.85546875" style="153" customWidth="1"/>
    <col min="6919" max="6919" width="11.5703125" style="153" customWidth="1"/>
    <col min="6920" max="6920" width="15.140625" style="153" customWidth="1"/>
    <col min="6921" max="6921" width="13.85546875" style="153" customWidth="1"/>
    <col min="6922" max="6922" width="10.5703125" style="153" customWidth="1"/>
    <col min="6923" max="6923" width="13.85546875" style="153" customWidth="1"/>
    <col min="6924" max="6924" width="11.7109375" style="153" customWidth="1"/>
    <col min="6925" max="6925" width="0" style="153" hidden="1" customWidth="1"/>
    <col min="6926" max="6926" width="35.140625" style="153" customWidth="1"/>
    <col min="6927" max="6927" width="36.28515625" style="153" customWidth="1"/>
    <col min="6928" max="7160" width="9.140625" style="153"/>
    <col min="7161" max="7161" width="3.5703125" style="153" customWidth="1"/>
    <col min="7162" max="7162" width="25.7109375" style="153" customWidth="1"/>
    <col min="7163" max="7163" width="11.5703125" style="153" customWidth="1"/>
    <col min="7164" max="7164" width="18.42578125" style="153" customWidth="1"/>
    <col min="7165" max="7165" width="10.140625" style="153" customWidth="1"/>
    <col min="7166" max="7166" width="15.5703125" style="153" customWidth="1"/>
    <col min="7167" max="7167" width="16" style="153" customWidth="1"/>
    <col min="7168" max="7168" width="7" style="153" customWidth="1"/>
    <col min="7169" max="7169" width="14.42578125" style="153" customWidth="1"/>
    <col min="7170" max="7170" width="11" style="153" customWidth="1"/>
    <col min="7171" max="7172" width="13.85546875" style="153" customWidth="1"/>
    <col min="7173" max="7173" width="12.140625" style="153" customWidth="1"/>
    <col min="7174" max="7174" width="13.85546875" style="153" customWidth="1"/>
    <col min="7175" max="7175" width="11.5703125" style="153" customWidth="1"/>
    <col min="7176" max="7176" width="15.140625" style="153" customWidth="1"/>
    <col min="7177" max="7177" width="13.85546875" style="153" customWidth="1"/>
    <col min="7178" max="7178" width="10.5703125" style="153" customWidth="1"/>
    <col min="7179" max="7179" width="13.85546875" style="153" customWidth="1"/>
    <col min="7180" max="7180" width="11.7109375" style="153" customWidth="1"/>
    <col min="7181" max="7181" width="0" style="153" hidden="1" customWidth="1"/>
    <col min="7182" max="7182" width="35.140625" style="153" customWidth="1"/>
    <col min="7183" max="7183" width="36.28515625" style="153" customWidth="1"/>
    <col min="7184" max="7416" width="9.140625" style="153"/>
    <col min="7417" max="7417" width="3.5703125" style="153" customWidth="1"/>
    <col min="7418" max="7418" width="25.7109375" style="153" customWidth="1"/>
    <col min="7419" max="7419" width="11.5703125" style="153" customWidth="1"/>
    <col min="7420" max="7420" width="18.42578125" style="153" customWidth="1"/>
    <col min="7421" max="7421" width="10.140625" style="153" customWidth="1"/>
    <col min="7422" max="7422" width="15.5703125" style="153" customWidth="1"/>
    <col min="7423" max="7423" width="16" style="153" customWidth="1"/>
    <col min="7424" max="7424" width="7" style="153" customWidth="1"/>
    <col min="7425" max="7425" width="14.42578125" style="153" customWidth="1"/>
    <col min="7426" max="7426" width="11" style="153" customWidth="1"/>
    <col min="7427" max="7428" width="13.85546875" style="153" customWidth="1"/>
    <col min="7429" max="7429" width="12.140625" style="153" customWidth="1"/>
    <col min="7430" max="7430" width="13.85546875" style="153" customWidth="1"/>
    <col min="7431" max="7431" width="11.5703125" style="153" customWidth="1"/>
    <col min="7432" max="7432" width="15.140625" style="153" customWidth="1"/>
    <col min="7433" max="7433" width="13.85546875" style="153" customWidth="1"/>
    <col min="7434" max="7434" width="10.5703125" style="153" customWidth="1"/>
    <col min="7435" max="7435" width="13.85546875" style="153" customWidth="1"/>
    <col min="7436" max="7436" width="11.7109375" style="153" customWidth="1"/>
    <col min="7437" max="7437" width="0" style="153" hidden="1" customWidth="1"/>
    <col min="7438" max="7438" width="35.140625" style="153" customWidth="1"/>
    <col min="7439" max="7439" width="36.28515625" style="153" customWidth="1"/>
    <col min="7440" max="7672" width="9.140625" style="153"/>
    <col min="7673" max="7673" width="3.5703125" style="153" customWidth="1"/>
    <col min="7674" max="7674" width="25.7109375" style="153" customWidth="1"/>
    <col min="7675" max="7675" width="11.5703125" style="153" customWidth="1"/>
    <col min="7676" max="7676" width="18.42578125" style="153" customWidth="1"/>
    <col min="7677" max="7677" width="10.140625" style="153" customWidth="1"/>
    <col min="7678" max="7678" width="15.5703125" style="153" customWidth="1"/>
    <col min="7679" max="7679" width="16" style="153" customWidth="1"/>
    <col min="7680" max="7680" width="7" style="153" customWidth="1"/>
    <col min="7681" max="7681" width="14.42578125" style="153" customWidth="1"/>
    <col min="7682" max="7682" width="11" style="153" customWidth="1"/>
    <col min="7683" max="7684" width="13.85546875" style="153" customWidth="1"/>
    <col min="7685" max="7685" width="12.140625" style="153" customWidth="1"/>
    <col min="7686" max="7686" width="13.85546875" style="153" customWidth="1"/>
    <col min="7687" max="7687" width="11.5703125" style="153" customWidth="1"/>
    <col min="7688" max="7688" width="15.140625" style="153" customWidth="1"/>
    <col min="7689" max="7689" width="13.85546875" style="153" customWidth="1"/>
    <col min="7690" max="7690" width="10.5703125" style="153" customWidth="1"/>
    <col min="7691" max="7691" width="13.85546875" style="153" customWidth="1"/>
    <col min="7692" max="7692" width="11.7109375" style="153" customWidth="1"/>
    <col min="7693" max="7693" width="0" style="153" hidden="1" customWidth="1"/>
    <col min="7694" max="7694" width="35.140625" style="153" customWidth="1"/>
    <col min="7695" max="7695" width="36.28515625" style="153" customWidth="1"/>
    <col min="7696" max="7928" width="9.140625" style="153"/>
    <col min="7929" max="7929" width="3.5703125" style="153" customWidth="1"/>
    <col min="7930" max="7930" width="25.7109375" style="153" customWidth="1"/>
    <col min="7931" max="7931" width="11.5703125" style="153" customWidth="1"/>
    <col min="7932" max="7932" width="18.42578125" style="153" customWidth="1"/>
    <col min="7933" max="7933" width="10.140625" style="153" customWidth="1"/>
    <col min="7934" max="7934" width="15.5703125" style="153" customWidth="1"/>
    <col min="7935" max="7935" width="16" style="153" customWidth="1"/>
    <col min="7936" max="7936" width="7" style="153" customWidth="1"/>
    <col min="7937" max="7937" width="14.42578125" style="153" customWidth="1"/>
    <col min="7938" max="7938" width="11" style="153" customWidth="1"/>
    <col min="7939" max="7940" width="13.85546875" style="153" customWidth="1"/>
    <col min="7941" max="7941" width="12.140625" style="153" customWidth="1"/>
    <col min="7942" max="7942" width="13.85546875" style="153" customWidth="1"/>
    <col min="7943" max="7943" width="11.5703125" style="153" customWidth="1"/>
    <col min="7944" max="7944" width="15.140625" style="153" customWidth="1"/>
    <col min="7945" max="7945" width="13.85546875" style="153" customWidth="1"/>
    <col min="7946" max="7946" width="10.5703125" style="153" customWidth="1"/>
    <col min="7947" max="7947" width="13.85546875" style="153" customWidth="1"/>
    <col min="7948" max="7948" width="11.7109375" style="153" customWidth="1"/>
    <col min="7949" max="7949" width="0" style="153" hidden="1" customWidth="1"/>
    <col min="7950" max="7950" width="35.140625" style="153" customWidth="1"/>
    <col min="7951" max="7951" width="36.28515625" style="153" customWidth="1"/>
    <col min="7952" max="8184" width="9.140625" style="153"/>
    <col min="8185" max="8185" width="3.5703125" style="153" customWidth="1"/>
    <col min="8186" max="8186" width="25.7109375" style="153" customWidth="1"/>
    <col min="8187" max="8187" width="11.5703125" style="153" customWidth="1"/>
    <col min="8188" max="8188" width="18.42578125" style="153" customWidth="1"/>
    <col min="8189" max="8189" width="10.140625" style="153" customWidth="1"/>
    <col min="8190" max="8190" width="15.5703125" style="153" customWidth="1"/>
    <col min="8191" max="8191" width="16" style="153" customWidth="1"/>
    <col min="8192" max="8192" width="7" style="153" customWidth="1"/>
    <col min="8193" max="8193" width="14.42578125" style="153" customWidth="1"/>
    <col min="8194" max="8194" width="11" style="153" customWidth="1"/>
    <col min="8195" max="8196" width="13.85546875" style="153" customWidth="1"/>
    <col min="8197" max="8197" width="12.140625" style="153" customWidth="1"/>
    <col min="8198" max="8198" width="13.85546875" style="153" customWidth="1"/>
    <col min="8199" max="8199" width="11.5703125" style="153" customWidth="1"/>
    <col min="8200" max="8200" width="15.140625" style="153" customWidth="1"/>
    <col min="8201" max="8201" width="13.85546875" style="153" customWidth="1"/>
    <col min="8202" max="8202" width="10.5703125" style="153" customWidth="1"/>
    <col min="8203" max="8203" width="13.85546875" style="153" customWidth="1"/>
    <col min="8204" max="8204" width="11.7109375" style="153" customWidth="1"/>
    <col min="8205" max="8205" width="0" style="153" hidden="1" customWidth="1"/>
    <col min="8206" max="8206" width="35.140625" style="153" customWidth="1"/>
    <col min="8207" max="8207" width="36.28515625" style="153" customWidth="1"/>
    <col min="8208" max="8440" width="9.140625" style="153"/>
    <col min="8441" max="8441" width="3.5703125" style="153" customWidth="1"/>
    <col min="8442" max="8442" width="25.7109375" style="153" customWidth="1"/>
    <col min="8443" max="8443" width="11.5703125" style="153" customWidth="1"/>
    <col min="8444" max="8444" width="18.42578125" style="153" customWidth="1"/>
    <col min="8445" max="8445" width="10.140625" style="153" customWidth="1"/>
    <col min="8446" max="8446" width="15.5703125" style="153" customWidth="1"/>
    <col min="8447" max="8447" width="16" style="153" customWidth="1"/>
    <col min="8448" max="8448" width="7" style="153" customWidth="1"/>
    <col min="8449" max="8449" width="14.42578125" style="153" customWidth="1"/>
    <col min="8450" max="8450" width="11" style="153" customWidth="1"/>
    <col min="8451" max="8452" width="13.85546875" style="153" customWidth="1"/>
    <col min="8453" max="8453" width="12.140625" style="153" customWidth="1"/>
    <col min="8454" max="8454" width="13.85546875" style="153" customWidth="1"/>
    <col min="8455" max="8455" width="11.5703125" style="153" customWidth="1"/>
    <col min="8456" max="8456" width="15.140625" style="153" customWidth="1"/>
    <col min="8457" max="8457" width="13.85546875" style="153" customWidth="1"/>
    <col min="8458" max="8458" width="10.5703125" style="153" customWidth="1"/>
    <col min="8459" max="8459" width="13.85546875" style="153" customWidth="1"/>
    <col min="8460" max="8460" width="11.7109375" style="153" customWidth="1"/>
    <col min="8461" max="8461" width="0" style="153" hidden="1" customWidth="1"/>
    <col min="8462" max="8462" width="35.140625" style="153" customWidth="1"/>
    <col min="8463" max="8463" width="36.28515625" style="153" customWidth="1"/>
    <col min="8464" max="8696" width="9.140625" style="153"/>
    <col min="8697" max="8697" width="3.5703125" style="153" customWidth="1"/>
    <col min="8698" max="8698" width="25.7109375" style="153" customWidth="1"/>
    <col min="8699" max="8699" width="11.5703125" style="153" customWidth="1"/>
    <col min="8700" max="8700" width="18.42578125" style="153" customWidth="1"/>
    <col min="8701" max="8701" width="10.140625" style="153" customWidth="1"/>
    <col min="8702" max="8702" width="15.5703125" style="153" customWidth="1"/>
    <col min="8703" max="8703" width="16" style="153" customWidth="1"/>
    <col min="8704" max="8704" width="7" style="153" customWidth="1"/>
    <col min="8705" max="8705" width="14.42578125" style="153" customWidth="1"/>
    <col min="8706" max="8706" width="11" style="153" customWidth="1"/>
    <col min="8707" max="8708" width="13.85546875" style="153" customWidth="1"/>
    <col min="8709" max="8709" width="12.140625" style="153" customWidth="1"/>
    <col min="8710" max="8710" width="13.85546875" style="153" customWidth="1"/>
    <col min="8711" max="8711" width="11.5703125" style="153" customWidth="1"/>
    <col min="8712" max="8712" width="15.140625" style="153" customWidth="1"/>
    <col min="8713" max="8713" width="13.85546875" style="153" customWidth="1"/>
    <col min="8714" max="8714" width="10.5703125" style="153" customWidth="1"/>
    <col min="8715" max="8715" width="13.85546875" style="153" customWidth="1"/>
    <col min="8716" max="8716" width="11.7109375" style="153" customWidth="1"/>
    <col min="8717" max="8717" width="0" style="153" hidden="1" customWidth="1"/>
    <col min="8718" max="8718" width="35.140625" style="153" customWidth="1"/>
    <col min="8719" max="8719" width="36.28515625" style="153" customWidth="1"/>
    <col min="8720" max="8952" width="9.140625" style="153"/>
    <col min="8953" max="8953" width="3.5703125" style="153" customWidth="1"/>
    <col min="8954" max="8954" width="25.7109375" style="153" customWidth="1"/>
    <col min="8955" max="8955" width="11.5703125" style="153" customWidth="1"/>
    <col min="8956" max="8956" width="18.42578125" style="153" customWidth="1"/>
    <col min="8957" max="8957" width="10.140625" style="153" customWidth="1"/>
    <col min="8958" max="8958" width="15.5703125" style="153" customWidth="1"/>
    <col min="8959" max="8959" width="16" style="153" customWidth="1"/>
    <col min="8960" max="8960" width="7" style="153" customWidth="1"/>
    <col min="8961" max="8961" width="14.42578125" style="153" customWidth="1"/>
    <col min="8962" max="8962" width="11" style="153" customWidth="1"/>
    <col min="8963" max="8964" width="13.85546875" style="153" customWidth="1"/>
    <col min="8965" max="8965" width="12.140625" style="153" customWidth="1"/>
    <col min="8966" max="8966" width="13.85546875" style="153" customWidth="1"/>
    <col min="8967" max="8967" width="11.5703125" style="153" customWidth="1"/>
    <col min="8968" max="8968" width="15.140625" style="153" customWidth="1"/>
    <col min="8969" max="8969" width="13.85546875" style="153" customWidth="1"/>
    <col min="8970" max="8970" width="10.5703125" style="153" customWidth="1"/>
    <col min="8971" max="8971" width="13.85546875" style="153" customWidth="1"/>
    <col min="8972" max="8972" width="11.7109375" style="153" customWidth="1"/>
    <col min="8973" max="8973" width="0" style="153" hidden="1" customWidth="1"/>
    <col min="8974" max="8974" width="35.140625" style="153" customWidth="1"/>
    <col min="8975" max="8975" width="36.28515625" style="153" customWidth="1"/>
    <col min="8976" max="9208" width="9.140625" style="153"/>
    <col min="9209" max="9209" width="3.5703125" style="153" customWidth="1"/>
    <col min="9210" max="9210" width="25.7109375" style="153" customWidth="1"/>
    <col min="9211" max="9211" width="11.5703125" style="153" customWidth="1"/>
    <col min="9212" max="9212" width="18.42578125" style="153" customWidth="1"/>
    <col min="9213" max="9213" width="10.140625" style="153" customWidth="1"/>
    <col min="9214" max="9214" width="15.5703125" style="153" customWidth="1"/>
    <col min="9215" max="9215" width="16" style="153" customWidth="1"/>
    <col min="9216" max="9216" width="7" style="153" customWidth="1"/>
    <col min="9217" max="9217" width="14.42578125" style="153" customWidth="1"/>
    <col min="9218" max="9218" width="11" style="153" customWidth="1"/>
    <col min="9219" max="9220" width="13.85546875" style="153" customWidth="1"/>
    <col min="9221" max="9221" width="12.140625" style="153" customWidth="1"/>
    <col min="9222" max="9222" width="13.85546875" style="153" customWidth="1"/>
    <col min="9223" max="9223" width="11.5703125" style="153" customWidth="1"/>
    <col min="9224" max="9224" width="15.140625" style="153" customWidth="1"/>
    <col min="9225" max="9225" width="13.85546875" style="153" customWidth="1"/>
    <col min="9226" max="9226" width="10.5703125" style="153" customWidth="1"/>
    <col min="9227" max="9227" width="13.85546875" style="153" customWidth="1"/>
    <col min="9228" max="9228" width="11.7109375" style="153" customWidth="1"/>
    <col min="9229" max="9229" width="0" style="153" hidden="1" customWidth="1"/>
    <col min="9230" max="9230" width="35.140625" style="153" customWidth="1"/>
    <col min="9231" max="9231" width="36.28515625" style="153" customWidth="1"/>
    <col min="9232" max="9464" width="9.140625" style="153"/>
    <col min="9465" max="9465" width="3.5703125" style="153" customWidth="1"/>
    <col min="9466" max="9466" width="25.7109375" style="153" customWidth="1"/>
    <col min="9467" max="9467" width="11.5703125" style="153" customWidth="1"/>
    <col min="9468" max="9468" width="18.42578125" style="153" customWidth="1"/>
    <col min="9469" max="9469" width="10.140625" style="153" customWidth="1"/>
    <col min="9470" max="9470" width="15.5703125" style="153" customWidth="1"/>
    <col min="9471" max="9471" width="16" style="153" customWidth="1"/>
    <col min="9472" max="9472" width="7" style="153" customWidth="1"/>
    <col min="9473" max="9473" width="14.42578125" style="153" customWidth="1"/>
    <col min="9474" max="9474" width="11" style="153" customWidth="1"/>
    <col min="9475" max="9476" width="13.85546875" style="153" customWidth="1"/>
    <col min="9477" max="9477" width="12.140625" style="153" customWidth="1"/>
    <col min="9478" max="9478" width="13.85546875" style="153" customWidth="1"/>
    <col min="9479" max="9479" width="11.5703125" style="153" customWidth="1"/>
    <col min="9480" max="9480" width="15.140625" style="153" customWidth="1"/>
    <col min="9481" max="9481" width="13.85546875" style="153" customWidth="1"/>
    <col min="9482" max="9482" width="10.5703125" style="153" customWidth="1"/>
    <col min="9483" max="9483" width="13.85546875" style="153" customWidth="1"/>
    <col min="9484" max="9484" width="11.7109375" style="153" customWidth="1"/>
    <col min="9485" max="9485" width="0" style="153" hidden="1" customWidth="1"/>
    <col min="9486" max="9486" width="35.140625" style="153" customWidth="1"/>
    <col min="9487" max="9487" width="36.28515625" style="153" customWidth="1"/>
    <col min="9488" max="9720" width="9.140625" style="153"/>
    <col min="9721" max="9721" width="3.5703125" style="153" customWidth="1"/>
    <col min="9722" max="9722" width="25.7109375" style="153" customWidth="1"/>
    <col min="9723" max="9723" width="11.5703125" style="153" customWidth="1"/>
    <col min="9724" max="9724" width="18.42578125" style="153" customWidth="1"/>
    <col min="9725" max="9725" width="10.140625" style="153" customWidth="1"/>
    <col min="9726" max="9726" width="15.5703125" style="153" customWidth="1"/>
    <col min="9727" max="9727" width="16" style="153" customWidth="1"/>
    <col min="9728" max="9728" width="7" style="153" customWidth="1"/>
    <col min="9729" max="9729" width="14.42578125" style="153" customWidth="1"/>
    <col min="9730" max="9730" width="11" style="153" customWidth="1"/>
    <col min="9731" max="9732" width="13.85546875" style="153" customWidth="1"/>
    <col min="9733" max="9733" width="12.140625" style="153" customWidth="1"/>
    <col min="9734" max="9734" width="13.85546875" style="153" customWidth="1"/>
    <col min="9735" max="9735" width="11.5703125" style="153" customWidth="1"/>
    <col min="9736" max="9736" width="15.140625" style="153" customWidth="1"/>
    <col min="9737" max="9737" width="13.85546875" style="153" customWidth="1"/>
    <col min="9738" max="9738" width="10.5703125" style="153" customWidth="1"/>
    <col min="9739" max="9739" width="13.85546875" style="153" customWidth="1"/>
    <col min="9740" max="9740" width="11.7109375" style="153" customWidth="1"/>
    <col min="9741" max="9741" width="0" style="153" hidden="1" customWidth="1"/>
    <col min="9742" max="9742" width="35.140625" style="153" customWidth="1"/>
    <col min="9743" max="9743" width="36.28515625" style="153" customWidth="1"/>
    <col min="9744" max="9976" width="9.140625" style="153"/>
    <col min="9977" max="9977" width="3.5703125" style="153" customWidth="1"/>
    <col min="9978" max="9978" width="25.7109375" style="153" customWidth="1"/>
    <col min="9979" max="9979" width="11.5703125" style="153" customWidth="1"/>
    <col min="9980" max="9980" width="18.42578125" style="153" customWidth="1"/>
    <col min="9981" max="9981" width="10.140625" style="153" customWidth="1"/>
    <col min="9982" max="9982" width="15.5703125" style="153" customWidth="1"/>
    <col min="9983" max="9983" width="16" style="153" customWidth="1"/>
    <col min="9984" max="9984" width="7" style="153" customWidth="1"/>
    <col min="9985" max="9985" width="14.42578125" style="153" customWidth="1"/>
    <col min="9986" max="9986" width="11" style="153" customWidth="1"/>
    <col min="9987" max="9988" width="13.85546875" style="153" customWidth="1"/>
    <col min="9989" max="9989" width="12.140625" style="153" customWidth="1"/>
    <col min="9990" max="9990" width="13.85546875" style="153" customWidth="1"/>
    <col min="9991" max="9991" width="11.5703125" style="153" customWidth="1"/>
    <col min="9992" max="9992" width="15.140625" style="153" customWidth="1"/>
    <col min="9993" max="9993" width="13.85546875" style="153" customWidth="1"/>
    <col min="9994" max="9994" width="10.5703125" style="153" customWidth="1"/>
    <col min="9995" max="9995" width="13.85546875" style="153" customWidth="1"/>
    <col min="9996" max="9996" width="11.7109375" style="153" customWidth="1"/>
    <col min="9997" max="9997" width="0" style="153" hidden="1" customWidth="1"/>
    <col min="9998" max="9998" width="35.140625" style="153" customWidth="1"/>
    <col min="9999" max="9999" width="36.28515625" style="153" customWidth="1"/>
    <col min="10000" max="10232" width="9.140625" style="153"/>
    <col min="10233" max="10233" width="3.5703125" style="153" customWidth="1"/>
    <col min="10234" max="10234" width="25.7109375" style="153" customWidth="1"/>
    <col min="10235" max="10235" width="11.5703125" style="153" customWidth="1"/>
    <col min="10236" max="10236" width="18.42578125" style="153" customWidth="1"/>
    <col min="10237" max="10237" width="10.140625" style="153" customWidth="1"/>
    <col min="10238" max="10238" width="15.5703125" style="153" customWidth="1"/>
    <col min="10239" max="10239" width="16" style="153" customWidth="1"/>
    <col min="10240" max="10240" width="7" style="153" customWidth="1"/>
    <col min="10241" max="10241" width="14.42578125" style="153" customWidth="1"/>
    <col min="10242" max="10242" width="11" style="153" customWidth="1"/>
    <col min="10243" max="10244" width="13.85546875" style="153" customWidth="1"/>
    <col min="10245" max="10245" width="12.140625" style="153" customWidth="1"/>
    <col min="10246" max="10246" width="13.85546875" style="153" customWidth="1"/>
    <col min="10247" max="10247" width="11.5703125" style="153" customWidth="1"/>
    <col min="10248" max="10248" width="15.140625" style="153" customWidth="1"/>
    <col min="10249" max="10249" width="13.85546875" style="153" customWidth="1"/>
    <col min="10250" max="10250" width="10.5703125" style="153" customWidth="1"/>
    <col min="10251" max="10251" width="13.85546875" style="153" customWidth="1"/>
    <col min="10252" max="10252" width="11.7109375" style="153" customWidth="1"/>
    <col min="10253" max="10253" width="0" style="153" hidden="1" customWidth="1"/>
    <col min="10254" max="10254" width="35.140625" style="153" customWidth="1"/>
    <col min="10255" max="10255" width="36.28515625" style="153" customWidth="1"/>
    <col min="10256" max="10488" width="9.140625" style="153"/>
    <col min="10489" max="10489" width="3.5703125" style="153" customWidth="1"/>
    <col min="10490" max="10490" width="25.7109375" style="153" customWidth="1"/>
    <col min="10491" max="10491" width="11.5703125" style="153" customWidth="1"/>
    <col min="10492" max="10492" width="18.42578125" style="153" customWidth="1"/>
    <col min="10493" max="10493" width="10.140625" style="153" customWidth="1"/>
    <col min="10494" max="10494" width="15.5703125" style="153" customWidth="1"/>
    <col min="10495" max="10495" width="16" style="153" customWidth="1"/>
    <col min="10496" max="10496" width="7" style="153" customWidth="1"/>
    <col min="10497" max="10497" width="14.42578125" style="153" customWidth="1"/>
    <col min="10498" max="10498" width="11" style="153" customWidth="1"/>
    <col min="10499" max="10500" width="13.85546875" style="153" customWidth="1"/>
    <col min="10501" max="10501" width="12.140625" style="153" customWidth="1"/>
    <col min="10502" max="10502" width="13.85546875" style="153" customWidth="1"/>
    <col min="10503" max="10503" width="11.5703125" style="153" customWidth="1"/>
    <col min="10504" max="10504" width="15.140625" style="153" customWidth="1"/>
    <col min="10505" max="10505" width="13.85546875" style="153" customWidth="1"/>
    <col min="10506" max="10506" width="10.5703125" style="153" customWidth="1"/>
    <col min="10507" max="10507" width="13.85546875" style="153" customWidth="1"/>
    <col min="10508" max="10508" width="11.7109375" style="153" customWidth="1"/>
    <col min="10509" max="10509" width="0" style="153" hidden="1" customWidth="1"/>
    <col min="10510" max="10510" width="35.140625" style="153" customWidth="1"/>
    <col min="10511" max="10511" width="36.28515625" style="153" customWidth="1"/>
    <col min="10512" max="10744" width="9.140625" style="153"/>
    <col min="10745" max="10745" width="3.5703125" style="153" customWidth="1"/>
    <col min="10746" max="10746" width="25.7109375" style="153" customWidth="1"/>
    <col min="10747" max="10747" width="11.5703125" style="153" customWidth="1"/>
    <col min="10748" max="10748" width="18.42578125" style="153" customWidth="1"/>
    <col min="10749" max="10749" width="10.140625" style="153" customWidth="1"/>
    <col min="10750" max="10750" width="15.5703125" style="153" customWidth="1"/>
    <col min="10751" max="10751" width="16" style="153" customWidth="1"/>
    <col min="10752" max="10752" width="7" style="153" customWidth="1"/>
    <col min="10753" max="10753" width="14.42578125" style="153" customWidth="1"/>
    <col min="10754" max="10754" width="11" style="153" customWidth="1"/>
    <col min="10755" max="10756" width="13.85546875" style="153" customWidth="1"/>
    <col min="10757" max="10757" width="12.140625" style="153" customWidth="1"/>
    <col min="10758" max="10758" width="13.85546875" style="153" customWidth="1"/>
    <col min="10759" max="10759" width="11.5703125" style="153" customWidth="1"/>
    <col min="10760" max="10760" width="15.140625" style="153" customWidth="1"/>
    <col min="10761" max="10761" width="13.85546875" style="153" customWidth="1"/>
    <col min="10762" max="10762" width="10.5703125" style="153" customWidth="1"/>
    <col min="10763" max="10763" width="13.85546875" style="153" customWidth="1"/>
    <col min="10764" max="10764" width="11.7109375" style="153" customWidth="1"/>
    <col min="10765" max="10765" width="0" style="153" hidden="1" customWidth="1"/>
    <col min="10766" max="10766" width="35.140625" style="153" customWidth="1"/>
    <col min="10767" max="10767" width="36.28515625" style="153" customWidth="1"/>
    <col min="10768" max="11000" width="9.140625" style="153"/>
    <col min="11001" max="11001" width="3.5703125" style="153" customWidth="1"/>
    <col min="11002" max="11002" width="25.7109375" style="153" customWidth="1"/>
    <col min="11003" max="11003" width="11.5703125" style="153" customWidth="1"/>
    <col min="11004" max="11004" width="18.42578125" style="153" customWidth="1"/>
    <col min="11005" max="11005" width="10.140625" style="153" customWidth="1"/>
    <col min="11006" max="11006" width="15.5703125" style="153" customWidth="1"/>
    <col min="11007" max="11007" width="16" style="153" customWidth="1"/>
    <col min="11008" max="11008" width="7" style="153" customWidth="1"/>
    <col min="11009" max="11009" width="14.42578125" style="153" customWidth="1"/>
    <col min="11010" max="11010" width="11" style="153" customWidth="1"/>
    <col min="11011" max="11012" width="13.85546875" style="153" customWidth="1"/>
    <col min="11013" max="11013" width="12.140625" style="153" customWidth="1"/>
    <col min="11014" max="11014" width="13.85546875" style="153" customWidth="1"/>
    <col min="11015" max="11015" width="11.5703125" style="153" customWidth="1"/>
    <col min="11016" max="11016" width="15.140625" style="153" customWidth="1"/>
    <col min="11017" max="11017" width="13.85546875" style="153" customWidth="1"/>
    <col min="11018" max="11018" width="10.5703125" style="153" customWidth="1"/>
    <col min="11019" max="11019" width="13.85546875" style="153" customWidth="1"/>
    <col min="11020" max="11020" width="11.7109375" style="153" customWidth="1"/>
    <col min="11021" max="11021" width="0" style="153" hidden="1" customWidth="1"/>
    <col min="11022" max="11022" width="35.140625" style="153" customWidth="1"/>
    <col min="11023" max="11023" width="36.28515625" style="153" customWidth="1"/>
    <col min="11024" max="11256" width="9.140625" style="153"/>
    <col min="11257" max="11257" width="3.5703125" style="153" customWidth="1"/>
    <col min="11258" max="11258" width="25.7109375" style="153" customWidth="1"/>
    <col min="11259" max="11259" width="11.5703125" style="153" customWidth="1"/>
    <col min="11260" max="11260" width="18.42578125" style="153" customWidth="1"/>
    <col min="11261" max="11261" width="10.140625" style="153" customWidth="1"/>
    <col min="11262" max="11262" width="15.5703125" style="153" customWidth="1"/>
    <col min="11263" max="11263" width="16" style="153" customWidth="1"/>
    <col min="11264" max="11264" width="7" style="153" customWidth="1"/>
    <col min="11265" max="11265" width="14.42578125" style="153" customWidth="1"/>
    <col min="11266" max="11266" width="11" style="153" customWidth="1"/>
    <col min="11267" max="11268" width="13.85546875" style="153" customWidth="1"/>
    <col min="11269" max="11269" width="12.140625" style="153" customWidth="1"/>
    <col min="11270" max="11270" width="13.85546875" style="153" customWidth="1"/>
    <col min="11271" max="11271" width="11.5703125" style="153" customWidth="1"/>
    <col min="11272" max="11272" width="15.140625" style="153" customWidth="1"/>
    <col min="11273" max="11273" width="13.85546875" style="153" customWidth="1"/>
    <col min="11274" max="11274" width="10.5703125" style="153" customWidth="1"/>
    <col min="11275" max="11275" width="13.85546875" style="153" customWidth="1"/>
    <col min="11276" max="11276" width="11.7109375" style="153" customWidth="1"/>
    <col min="11277" max="11277" width="0" style="153" hidden="1" customWidth="1"/>
    <col min="11278" max="11278" width="35.140625" style="153" customWidth="1"/>
    <col min="11279" max="11279" width="36.28515625" style="153" customWidth="1"/>
    <col min="11280" max="11512" width="9.140625" style="153"/>
    <col min="11513" max="11513" width="3.5703125" style="153" customWidth="1"/>
    <col min="11514" max="11514" width="25.7109375" style="153" customWidth="1"/>
    <col min="11515" max="11515" width="11.5703125" style="153" customWidth="1"/>
    <col min="11516" max="11516" width="18.42578125" style="153" customWidth="1"/>
    <col min="11517" max="11517" width="10.140625" style="153" customWidth="1"/>
    <col min="11518" max="11518" width="15.5703125" style="153" customWidth="1"/>
    <col min="11519" max="11519" width="16" style="153" customWidth="1"/>
    <col min="11520" max="11520" width="7" style="153" customWidth="1"/>
    <col min="11521" max="11521" width="14.42578125" style="153" customWidth="1"/>
    <col min="11522" max="11522" width="11" style="153" customWidth="1"/>
    <col min="11523" max="11524" width="13.85546875" style="153" customWidth="1"/>
    <col min="11525" max="11525" width="12.140625" style="153" customWidth="1"/>
    <col min="11526" max="11526" width="13.85546875" style="153" customWidth="1"/>
    <col min="11527" max="11527" width="11.5703125" style="153" customWidth="1"/>
    <col min="11528" max="11528" width="15.140625" style="153" customWidth="1"/>
    <col min="11529" max="11529" width="13.85546875" style="153" customWidth="1"/>
    <col min="11530" max="11530" width="10.5703125" style="153" customWidth="1"/>
    <col min="11531" max="11531" width="13.85546875" style="153" customWidth="1"/>
    <col min="11532" max="11532" width="11.7109375" style="153" customWidth="1"/>
    <col min="11533" max="11533" width="0" style="153" hidden="1" customWidth="1"/>
    <col min="11534" max="11534" width="35.140625" style="153" customWidth="1"/>
    <col min="11535" max="11535" width="36.28515625" style="153" customWidth="1"/>
    <col min="11536" max="11768" width="9.140625" style="153"/>
    <col min="11769" max="11769" width="3.5703125" style="153" customWidth="1"/>
    <col min="11770" max="11770" width="25.7109375" style="153" customWidth="1"/>
    <col min="11771" max="11771" width="11.5703125" style="153" customWidth="1"/>
    <col min="11772" max="11772" width="18.42578125" style="153" customWidth="1"/>
    <col min="11773" max="11773" width="10.140625" style="153" customWidth="1"/>
    <col min="11774" max="11774" width="15.5703125" style="153" customWidth="1"/>
    <col min="11775" max="11775" width="16" style="153" customWidth="1"/>
    <col min="11776" max="11776" width="7" style="153" customWidth="1"/>
    <col min="11777" max="11777" width="14.42578125" style="153" customWidth="1"/>
    <col min="11778" max="11778" width="11" style="153" customWidth="1"/>
    <col min="11779" max="11780" width="13.85546875" style="153" customWidth="1"/>
    <col min="11781" max="11781" width="12.140625" style="153" customWidth="1"/>
    <col min="11782" max="11782" width="13.85546875" style="153" customWidth="1"/>
    <col min="11783" max="11783" width="11.5703125" style="153" customWidth="1"/>
    <col min="11784" max="11784" width="15.140625" style="153" customWidth="1"/>
    <col min="11785" max="11785" width="13.85546875" style="153" customWidth="1"/>
    <col min="11786" max="11786" width="10.5703125" style="153" customWidth="1"/>
    <col min="11787" max="11787" width="13.85546875" style="153" customWidth="1"/>
    <col min="11788" max="11788" width="11.7109375" style="153" customWidth="1"/>
    <col min="11789" max="11789" width="0" style="153" hidden="1" customWidth="1"/>
    <col min="11790" max="11790" width="35.140625" style="153" customWidth="1"/>
    <col min="11791" max="11791" width="36.28515625" style="153" customWidth="1"/>
    <col min="11792" max="12024" width="9.140625" style="153"/>
    <col min="12025" max="12025" width="3.5703125" style="153" customWidth="1"/>
    <col min="12026" max="12026" width="25.7109375" style="153" customWidth="1"/>
    <col min="12027" max="12027" width="11.5703125" style="153" customWidth="1"/>
    <col min="12028" max="12028" width="18.42578125" style="153" customWidth="1"/>
    <col min="12029" max="12029" width="10.140625" style="153" customWidth="1"/>
    <col min="12030" max="12030" width="15.5703125" style="153" customWidth="1"/>
    <col min="12031" max="12031" width="16" style="153" customWidth="1"/>
    <col min="12032" max="12032" width="7" style="153" customWidth="1"/>
    <col min="12033" max="12033" width="14.42578125" style="153" customWidth="1"/>
    <col min="12034" max="12034" width="11" style="153" customWidth="1"/>
    <col min="12035" max="12036" width="13.85546875" style="153" customWidth="1"/>
    <col min="12037" max="12037" width="12.140625" style="153" customWidth="1"/>
    <col min="12038" max="12038" width="13.85546875" style="153" customWidth="1"/>
    <col min="12039" max="12039" width="11.5703125" style="153" customWidth="1"/>
    <col min="12040" max="12040" width="15.140625" style="153" customWidth="1"/>
    <col min="12041" max="12041" width="13.85546875" style="153" customWidth="1"/>
    <col min="12042" max="12042" width="10.5703125" style="153" customWidth="1"/>
    <col min="12043" max="12043" width="13.85546875" style="153" customWidth="1"/>
    <col min="12044" max="12044" width="11.7109375" style="153" customWidth="1"/>
    <col min="12045" max="12045" width="0" style="153" hidden="1" customWidth="1"/>
    <col min="12046" max="12046" width="35.140625" style="153" customWidth="1"/>
    <col min="12047" max="12047" width="36.28515625" style="153" customWidth="1"/>
    <col min="12048" max="12280" width="9.140625" style="153"/>
    <col min="12281" max="12281" width="3.5703125" style="153" customWidth="1"/>
    <col min="12282" max="12282" width="25.7109375" style="153" customWidth="1"/>
    <col min="12283" max="12283" width="11.5703125" style="153" customWidth="1"/>
    <col min="12284" max="12284" width="18.42578125" style="153" customWidth="1"/>
    <col min="12285" max="12285" width="10.140625" style="153" customWidth="1"/>
    <col min="12286" max="12286" width="15.5703125" style="153" customWidth="1"/>
    <col min="12287" max="12287" width="16" style="153" customWidth="1"/>
    <col min="12288" max="12288" width="7" style="153" customWidth="1"/>
    <col min="12289" max="12289" width="14.42578125" style="153" customWidth="1"/>
    <col min="12290" max="12290" width="11" style="153" customWidth="1"/>
    <col min="12291" max="12292" width="13.85546875" style="153" customWidth="1"/>
    <col min="12293" max="12293" width="12.140625" style="153" customWidth="1"/>
    <col min="12294" max="12294" width="13.85546875" style="153" customWidth="1"/>
    <col min="12295" max="12295" width="11.5703125" style="153" customWidth="1"/>
    <col min="12296" max="12296" width="15.140625" style="153" customWidth="1"/>
    <col min="12297" max="12297" width="13.85546875" style="153" customWidth="1"/>
    <col min="12298" max="12298" width="10.5703125" style="153" customWidth="1"/>
    <col min="12299" max="12299" width="13.85546875" style="153" customWidth="1"/>
    <col min="12300" max="12300" width="11.7109375" style="153" customWidth="1"/>
    <col min="12301" max="12301" width="0" style="153" hidden="1" customWidth="1"/>
    <col min="12302" max="12302" width="35.140625" style="153" customWidth="1"/>
    <col min="12303" max="12303" width="36.28515625" style="153" customWidth="1"/>
    <col min="12304" max="12536" width="9.140625" style="153"/>
    <col min="12537" max="12537" width="3.5703125" style="153" customWidth="1"/>
    <col min="12538" max="12538" width="25.7109375" style="153" customWidth="1"/>
    <col min="12539" max="12539" width="11.5703125" style="153" customWidth="1"/>
    <col min="12540" max="12540" width="18.42578125" style="153" customWidth="1"/>
    <col min="12541" max="12541" width="10.140625" style="153" customWidth="1"/>
    <col min="12542" max="12542" width="15.5703125" style="153" customWidth="1"/>
    <col min="12543" max="12543" width="16" style="153" customWidth="1"/>
    <col min="12544" max="12544" width="7" style="153" customWidth="1"/>
    <col min="12545" max="12545" width="14.42578125" style="153" customWidth="1"/>
    <col min="12546" max="12546" width="11" style="153" customWidth="1"/>
    <col min="12547" max="12548" width="13.85546875" style="153" customWidth="1"/>
    <col min="12549" max="12549" width="12.140625" style="153" customWidth="1"/>
    <col min="12550" max="12550" width="13.85546875" style="153" customWidth="1"/>
    <col min="12551" max="12551" width="11.5703125" style="153" customWidth="1"/>
    <col min="12552" max="12552" width="15.140625" style="153" customWidth="1"/>
    <col min="12553" max="12553" width="13.85546875" style="153" customWidth="1"/>
    <col min="12554" max="12554" width="10.5703125" style="153" customWidth="1"/>
    <col min="12555" max="12555" width="13.85546875" style="153" customWidth="1"/>
    <col min="12556" max="12556" width="11.7109375" style="153" customWidth="1"/>
    <col min="12557" max="12557" width="0" style="153" hidden="1" customWidth="1"/>
    <col min="12558" max="12558" width="35.140625" style="153" customWidth="1"/>
    <col min="12559" max="12559" width="36.28515625" style="153" customWidth="1"/>
    <col min="12560" max="12792" width="9.140625" style="153"/>
    <col min="12793" max="12793" width="3.5703125" style="153" customWidth="1"/>
    <col min="12794" max="12794" width="25.7109375" style="153" customWidth="1"/>
    <col min="12795" max="12795" width="11.5703125" style="153" customWidth="1"/>
    <col min="12796" max="12796" width="18.42578125" style="153" customWidth="1"/>
    <col min="12797" max="12797" width="10.140625" style="153" customWidth="1"/>
    <col min="12798" max="12798" width="15.5703125" style="153" customWidth="1"/>
    <col min="12799" max="12799" width="16" style="153" customWidth="1"/>
    <col min="12800" max="12800" width="7" style="153" customWidth="1"/>
    <col min="12801" max="12801" width="14.42578125" style="153" customWidth="1"/>
    <col min="12802" max="12802" width="11" style="153" customWidth="1"/>
    <col min="12803" max="12804" width="13.85546875" style="153" customWidth="1"/>
    <col min="12805" max="12805" width="12.140625" style="153" customWidth="1"/>
    <col min="12806" max="12806" width="13.85546875" style="153" customWidth="1"/>
    <col min="12807" max="12807" width="11.5703125" style="153" customWidth="1"/>
    <col min="12808" max="12808" width="15.140625" style="153" customWidth="1"/>
    <col min="12809" max="12809" width="13.85546875" style="153" customWidth="1"/>
    <col min="12810" max="12810" width="10.5703125" style="153" customWidth="1"/>
    <col min="12811" max="12811" width="13.85546875" style="153" customWidth="1"/>
    <col min="12812" max="12812" width="11.7109375" style="153" customWidth="1"/>
    <col min="12813" max="12813" width="0" style="153" hidden="1" customWidth="1"/>
    <col min="12814" max="12814" width="35.140625" style="153" customWidth="1"/>
    <col min="12815" max="12815" width="36.28515625" style="153" customWidth="1"/>
    <col min="12816" max="13048" width="9.140625" style="153"/>
    <col min="13049" max="13049" width="3.5703125" style="153" customWidth="1"/>
    <col min="13050" max="13050" width="25.7109375" style="153" customWidth="1"/>
    <col min="13051" max="13051" width="11.5703125" style="153" customWidth="1"/>
    <col min="13052" max="13052" width="18.42578125" style="153" customWidth="1"/>
    <col min="13053" max="13053" width="10.140625" style="153" customWidth="1"/>
    <col min="13054" max="13054" width="15.5703125" style="153" customWidth="1"/>
    <col min="13055" max="13055" width="16" style="153" customWidth="1"/>
    <col min="13056" max="13056" width="7" style="153" customWidth="1"/>
    <col min="13057" max="13057" width="14.42578125" style="153" customWidth="1"/>
    <col min="13058" max="13058" width="11" style="153" customWidth="1"/>
    <col min="13059" max="13060" width="13.85546875" style="153" customWidth="1"/>
    <col min="13061" max="13061" width="12.140625" style="153" customWidth="1"/>
    <col min="13062" max="13062" width="13.85546875" style="153" customWidth="1"/>
    <col min="13063" max="13063" width="11.5703125" style="153" customWidth="1"/>
    <col min="13064" max="13064" width="15.140625" style="153" customWidth="1"/>
    <col min="13065" max="13065" width="13.85546875" style="153" customWidth="1"/>
    <col min="13066" max="13066" width="10.5703125" style="153" customWidth="1"/>
    <col min="13067" max="13067" width="13.85546875" style="153" customWidth="1"/>
    <col min="13068" max="13068" width="11.7109375" style="153" customWidth="1"/>
    <col min="13069" max="13069" width="0" style="153" hidden="1" customWidth="1"/>
    <col min="13070" max="13070" width="35.140625" style="153" customWidth="1"/>
    <col min="13071" max="13071" width="36.28515625" style="153" customWidth="1"/>
    <col min="13072" max="13304" width="9.140625" style="153"/>
    <col min="13305" max="13305" width="3.5703125" style="153" customWidth="1"/>
    <col min="13306" max="13306" width="25.7109375" style="153" customWidth="1"/>
    <col min="13307" max="13307" width="11.5703125" style="153" customWidth="1"/>
    <col min="13308" max="13308" width="18.42578125" style="153" customWidth="1"/>
    <col min="13309" max="13309" width="10.140625" style="153" customWidth="1"/>
    <col min="13310" max="13310" width="15.5703125" style="153" customWidth="1"/>
    <col min="13311" max="13311" width="16" style="153" customWidth="1"/>
    <col min="13312" max="13312" width="7" style="153" customWidth="1"/>
    <col min="13313" max="13313" width="14.42578125" style="153" customWidth="1"/>
    <col min="13314" max="13314" width="11" style="153" customWidth="1"/>
    <col min="13315" max="13316" width="13.85546875" style="153" customWidth="1"/>
    <col min="13317" max="13317" width="12.140625" style="153" customWidth="1"/>
    <col min="13318" max="13318" width="13.85546875" style="153" customWidth="1"/>
    <col min="13319" max="13319" width="11.5703125" style="153" customWidth="1"/>
    <col min="13320" max="13320" width="15.140625" style="153" customWidth="1"/>
    <col min="13321" max="13321" width="13.85546875" style="153" customWidth="1"/>
    <col min="13322" max="13322" width="10.5703125" style="153" customWidth="1"/>
    <col min="13323" max="13323" width="13.85546875" style="153" customWidth="1"/>
    <col min="13324" max="13324" width="11.7109375" style="153" customWidth="1"/>
    <col min="13325" max="13325" width="0" style="153" hidden="1" customWidth="1"/>
    <col min="13326" max="13326" width="35.140625" style="153" customWidth="1"/>
    <col min="13327" max="13327" width="36.28515625" style="153" customWidth="1"/>
    <col min="13328" max="13560" width="9.140625" style="153"/>
    <col min="13561" max="13561" width="3.5703125" style="153" customWidth="1"/>
    <col min="13562" max="13562" width="25.7109375" style="153" customWidth="1"/>
    <col min="13563" max="13563" width="11.5703125" style="153" customWidth="1"/>
    <col min="13564" max="13564" width="18.42578125" style="153" customWidth="1"/>
    <col min="13565" max="13565" width="10.140625" style="153" customWidth="1"/>
    <col min="13566" max="13566" width="15.5703125" style="153" customWidth="1"/>
    <col min="13567" max="13567" width="16" style="153" customWidth="1"/>
    <col min="13568" max="13568" width="7" style="153" customWidth="1"/>
    <col min="13569" max="13569" width="14.42578125" style="153" customWidth="1"/>
    <col min="13570" max="13570" width="11" style="153" customWidth="1"/>
    <col min="13571" max="13572" width="13.85546875" style="153" customWidth="1"/>
    <col min="13573" max="13573" width="12.140625" style="153" customWidth="1"/>
    <col min="13574" max="13574" width="13.85546875" style="153" customWidth="1"/>
    <col min="13575" max="13575" width="11.5703125" style="153" customWidth="1"/>
    <col min="13576" max="13576" width="15.140625" style="153" customWidth="1"/>
    <col min="13577" max="13577" width="13.85546875" style="153" customWidth="1"/>
    <col min="13578" max="13578" width="10.5703125" style="153" customWidth="1"/>
    <col min="13579" max="13579" width="13.85546875" style="153" customWidth="1"/>
    <col min="13580" max="13580" width="11.7109375" style="153" customWidth="1"/>
    <col min="13581" max="13581" width="0" style="153" hidden="1" customWidth="1"/>
    <col min="13582" max="13582" width="35.140625" style="153" customWidth="1"/>
    <col min="13583" max="13583" width="36.28515625" style="153" customWidth="1"/>
    <col min="13584" max="13816" width="9.140625" style="153"/>
    <col min="13817" max="13817" width="3.5703125" style="153" customWidth="1"/>
    <col min="13818" max="13818" width="25.7109375" style="153" customWidth="1"/>
    <col min="13819" max="13819" width="11.5703125" style="153" customWidth="1"/>
    <col min="13820" max="13820" width="18.42578125" style="153" customWidth="1"/>
    <col min="13821" max="13821" width="10.140625" style="153" customWidth="1"/>
    <col min="13822" max="13822" width="15.5703125" style="153" customWidth="1"/>
    <col min="13823" max="13823" width="16" style="153" customWidth="1"/>
    <col min="13824" max="13824" width="7" style="153" customWidth="1"/>
    <col min="13825" max="13825" width="14.42578125" style="153" customWidth="1"/>
    <col min="13826" max="13826" width="11" style="153" customWidth="1"/>
    <col min="13827" max="13828" width="13.85546875" style="153" customWidth="1"/>
    <col min="13829" max="13829" width="12.140625" style="153" customWidth="1"/>
    <col min="13830" max="13830" width="13.85546875" style="153" customWidth="1"/>
    <col min="13831" max="13831" width="11.5703125" style="153" customWidth="1"/>
    <col min="13832" max="13832" width="15.140625" style="153" customWidth="1"/>
    <col min="13833" max="13833" width="13.85546875" style="153" customWidth="1"/>
    <col min="13834" max="13834" width="10.5703125" style="153" customWidth="1"/>
    <col min="13835" max="13835" width="13.85546875" style="153" customWidth="1"/>
    <col min="13836" max="13836" width="11.7109375" style="153" customWidth="1"/>
    <col min="13837" max="13837" width="0" style="153" hidden="1" customWidth="1"/>
    <col min="13838" max="13838" width="35.140625" style="153" customWidth="1"/>
    <col min="13839" max="13839" width="36.28515625" style="153" customWidth="1"/>
    <col min="13840" max="14072" width="9.140625" style="153"/>
    <col min="14073" max="14073" width="3.5703125" style="153" customWidth="1"/>
    <col min="14074" max="14074" width="25.7109375" style="153" customWidth="1"/>
    <col min="14075" max="14075" width="11.5703125" style="153" customWidth="1"/>
    <col min="14076" max="14076" width="18.42578125" style="153" customWidth="1"/>
    <col min="14077" max="14077" width="10.140625" style="153" customWidth="1"/>
    <col min="14078" max="14078" width="15.5703125" style="153" customWidth="1"/>
    <col min="14079" max="14079" width="16" style="153" customWidth="1"/>
    <col min="14080" max="14080" width="7" style="153" customWidth="1"/>
    <col min="14081" max="14081" width="14.42578125" style="153" customWidth="1"/>
    <col min="14082" max="14082" width="11" style="153" customWidth="1"/>
    <col min="14083" max="14084" width="13.85546875" style="153" customWidth="1"/>
    <col min="14085" max="14085" width="12.140625" style="153" customWidth="1"/>
    <col min="14086" max="14086" width="13.85546875" style="153" customWidth="1"/>
    <col min="14087" max="14087" width="11.5703125" style="153" customWidth="1"/>
    <col min="14088" max="14088" width="15.140625" style="153" customWidth="1"/>
    <col min="14089" max="14089" width="13.85546875" style="153" customWidth="1"/>
    <col min="14090" max="14090" width="10.5703125" style="153" customWidth="1"/>
    <col min="14091" max="14091" width="13.85546875" style="153" customWidth="1"/>
    <col min="14092" max="14092" width="11.7109375" style="153" customWidth="1"/>
    <col min="14093" max="14093" width="0" style="153" hidden="1" customWidth="1"/>
    <col min="14094" max="14094" width="35.140625" style="153" customWidth="1"/>
    <col min="14095" max="14095" width="36.28515625" style="153" customWidth="1"/>
    <col min="14096" max="14328" width="9.140625" style="153"/>
    <col min="14329" max="14329" width="3.5703125" style="153" customWidth="1"/>
    <col min="14330" max="14330" width="25.7109375" style="153" customWidth="1"/>
    <col min="14331" max="14331" width="11.5703125" style="153" customWidth="1"/>
    <col min="14332" max="14332" width="18.42578125" style="153" customWidth="1"/>
    <col min="14333" max="14333" width="10.140625" style="153" customWidth="1"/>
    <col min="14334" max="14334" width="15.5703125" style="153" customWidth="1"/>
    <col min="14335" max="14335" width="16" style="153" customWidth="1"/>
    <col min="14336" max="14336" width="7" style="153" customWidth="1"/>
    <col min="14337" max="14337" width="14.42578125" style="153" customWidth="1"/>
    <col min="14338" max="14338" width="11" style="153" customWidth="1"/>
    <col min="14339" max="14340" width="13.85546875" style="153" customWidth="1"/>
    <col min="14341" max="14341" width="12.140625" style="153" customWidth="1"/>
    <col min="14342" max="14342" width="13.85546875" style="153" customWidth="1"/>
    <col min="14343" max="14343" width="11.5703125" style="153" customWidth="1"/>
    <col min="14344" max="14344" width="15.140625" style="153" customWidth="1"/>
    <col min="14345" max="14345" width="13.85546875" style="153" customWidth="1"/>
    <col min="14346" max="14346" width="10.5703125" style="153" customWidth="1"/>
    <col min="14347" max="14347" width="13.85546875" style="153" customWidth="1"/>
    <col min="14348" max="14348" width="11.7109375" style="153" customWidth="1"/>
    <col min="14349" max="14349" width="0" style="153" hidden="1" customWidth="1"/>
    <col min="14350" max="14350" width="35.140625" style="153" customWidth="1"/>
    <col min="14351" max="14351" width="36.28515625" style="153" customWidth="1"/>
    <col min="14352" max="14584" width="9.140625" style="153"/>
    <col min="14585" max="14585" width="3.5703125" style="153" customWidth="1"/>
    <col min="14586" max="14586" width="25.7109375" style="153" customWidth="1"/>
    <col min="14587" max="14587" width="11.5703125" style="153" customWidth="1"/>
    <col min="14588" max="14588" width="18.42578125" style="153" customWidth="1"/>
    <col min="14589" max="14589" width="10.140625" style="153" customWidth="1"/>
    <col min="14590" max="14590" width="15.5703125" style="153" customWidth="1"/>
    <col min="14591" max="14591" width="16" style="153" customWidth="1"/>
    <col min="14592" max="14592" width="7" style="153" customWidth="1"/>
    <col min="14593" max="14593" width="14.42578125" style="153" customWidth="1"/>
    <col min="14594" max="14594" width="11" style="153" customWidth="1"/>
    <col min="14595" max="14596" width="13.85546875" style="153" customWidth="1"/>
    <col min="14597" max="14597" width="12.140625" style="153" customWidth="1"/>
    <col min="14598" max="14598" width="13.85546875" style="153" customWidth="1"/>
    <col min="14599" max="14599" width="11.5703125" style="153" customWidth="1"/>
    <col min="14600" max="14600" width="15.140625" style="153" customWidth="1"/>
    <col min="14601" max="14601" width="13.85546875" style="153" customWidth="1"/>
    <col min="14602" max="14602" width="10.5703125" style="153" customWidth="1"/>
    <col min="14603" max="14603" width="13.85546875" style="153" customWidth="1"/>
    <col min="14604" max="14604" width="11.7109375" style="153" customWidth="1"/>
    <col min="14605" max="14605" width="0" style="153" hidden="1" customWidth="1"/>
    <col min="14606" max="14606" width="35.140625" style="153" customWidth="1"/>
    <col min="14607" max="14607" width="36.28515625" style="153" customWidth="1"/>
    <col min="14608" max="14840" width="9.140625" style="153"/>
    <col min="14841" max="14841" width="3.5703125" style="153" customWidth="1"/>
    <col min="14842" max="14842" width="25.7109375" style="153" customWidth="1"/>
    <col min="14843" max="14843" width="11.5703125" style="153" customWidth="1"/>
    <col min="14844" max="14844" width="18.42578125" style="153" customWidth="1"/>
    <col min="14845" max="14845" width="10.140625" style="153" customWidth="1"/>
    <col min="14846" max="14846" width="15.5703125" style="153" customWidth="1"/>
    <col min="14847" max="14847" width="16" style="153" customWidth="1"/>
    <col min="14848" max="14848" width="7" style="153" customWidth="1"/>
    <col min="14849" max="14849" width="14.42578125" style="153" customWidth="1"/>
    <col min="14850" max="14850" width="11" style="153" customWidth="1"/>
    <col min="14851" max="14852" width="13.85546875" style="153" customWidth="1"/>
    <col min="14853" max="14853" width="12.140625" style="153" customWidth="1"/>
    <col min="14854" max="14854" width="13.85546875" style="153" customWidth="1"/>
    <col min="14855" max="14855" width="11.5703125" style="153" customWidth="1"/>
    <col min="14856" max="14856" width="15.140625" style="153" customWidth="1"/>
    <col min="14857" max="14857" width="13.85546875" style="153" customWidth="1"/>
    <col min="14858" max="14858" width="10.5703125" style="153" customWidth="1"/>
    <col min="14859" max="14859" width="13.85546875" style="153" customWidth="1"/>
    <col min="14860" max="14860" width="11.7109375" style="153" customWidth="1"/>
    <col min="14861" max="14861" width="0" style="153" hidden="1" customWidth="1"/>
    <col min="14862" max="14862" width="35.140625" style="153" customWidth="1"/>
    <col min="14863" max="14863" width="36.28515625" style="153" customWidth="1"/>
    <col min="14864" max="15096" width="9.140625" style="153"/>
    <col min="15097" max="15097" width="3.5703125" style="153" customWidth="1"/>
    <col min="15098" max="15098" width="25.7109375" style="153" customWidth="1"/>
    <col min="15099" max="15099" width="11.5703125" style="153" customWidth="1"/>
    <col min="15100" max="15100" width="18.42578125" style="153" customWidth="1"/>
    <col min="15101" max="15101" width="10.140625" style="153" customWidth="1"/>
    <col min="15102" max="15102" width="15.5703125" style="153" customWidth="1"/>
    <col min="15103" max="15103" width="16" style="153" customWidth="1"/>
    <col min="15104" max="15104" width="7" style="153" customWidth="1"/>
    <col min="15105" max="15105" width="14.42578125" style="153" customWidth="1"/>
    <col min="15106" max="15106" width="11" style="153" customWidth="1"/>
    <col min="15107" max="15108" width="13.85546875" style="153" customWidth="1"/>
    <col min="15109" max="15109" width="12.140625" style="153" customWidth="1"/>
    <col min="15110" max="15110" width="13.85546875" style="153" customWidth="1"/>
    <col min="15111" max="15111" width="11.5703125" style="153" customWidth="1"/>
    <col min="15112" max="15112" width="15.140625" style="153" customWidth="1"/>
    <col min="15113" max="15113" width="13.85546875" style="153" customWidth="1"/>
    <col min="15114" max="15114" width="10.5703125" style="153" customWidth="1"/>
    <col min="15115" max="15115" width="13.85546875" style="153" customWidth="1"/>
    <col min="15116" max="15116" width="11.7109375" style="153" customWidth="1"/>
    <col min="15117" max="15117" width="0" style="153" hidden="1" customWidth="1"/>
    <col min="15118" max="15118" width="35.140625" style="153" customWidth="1"/>
    <col min="15119" max="15119" width="36.28515625" style="153" customWidth="1"/>
    <col min="15120" max="15352" width="9.140625" style="153"/>
    <col min="15353" max="15353" width="3.5703125" style="153" customWidth="1"/>
    <col min="15354" max="15354" width="25.7109375" style="153" customWidth="1"/>
    <col min="15355" max="15355" width="11.5703125" style="153" customWidth="1"/>
    <col min="15356" max="15356" width="18.42578125" style="153" customWidth="1"/>
    <col min="15357" max="15357" width="10.140625" style="153" customWidth="1"/>
    <col min="15358" max="15358" width="15.5703125" style="153" customWidth="1"/>
    <col min="15359" max="15359" width="16" style="153" customWidth="1"/>
    <col min="15360" max="15360" width="7" style="153" customWidth="1"/>
    <col min="15361" max="15361" width="14.42578125" style="153" customWidth="1"/>
    <col min="15362" max="15362" width="11" style="153" customWidth="1"/>
    <col min="15363" max="15364" width="13.85546875" style="153" customWidth="1"/>
    <col min="15365" max="15365" width="12.140625" style="153" customWidth="1"/>
    <col min="15366" max="15366" width="13.85546875" style="153" customWidth="1"/>
    <col min="15367" max="15367" width="11.5703125" style="153" customWidth="1"/>
    <col min="15368" max="15368" width="15.140625" style="153" customWidth="1"/>
    <col min="15369" max="15369" width="13.85546875" style="153" customWidth="1"/>
    <col min="15370" max="15370" width="10.5703125" style="153" customWidth="1"/>
    <col min="15371" max="15371" width="13.85546875" style="153" customWidth="1"/>
    <col min="15372" max="15372" width="11.7109375" style="153" customWidth="1"/>
    <col min="15373" max="15373" width="0" style="153" hidden="1" customWidth="1"/>
    <col min="15374" max="15374" width="35.140625" style="153" customWidth="1"/>
    <col min="15375" max="15375" width="36.28515625" style="153" customWidth="1"/>
    <col min="15376" max="15608" width="9.140625" style="153"/>
    <col min="15609" max="15609" width="3.5703125" style="153" customWidth="1"/>
    <col min="15610" max="15610" width="25.7109375" style="153" customWidth="1"/>
    <col min="15611" max="15611" width="11.5703125" style="153" customWidth="1"/>
    <col min="15612" max="15612" width="18.42578125" style="153" customWidth="1"/>
    <col min="15613" max="15613" width="10.140625" style="153" customWidth="1"/>
    <col min="15614" max="15614" width="15.5703125" style="153" customWidth="1"/>
    <col min="15615" max="15615" width="16" style="153" customWidth="1"/>
    <col min="15616" max="15616" width="7" style="153" customWidth="1"/>
    <col min="15617" max="15617" width="14.42578125" style="153" customWidth="1"/>
    <col min="15618" max="15618" width="11" style="153" customWidth="1"/>
    <col min="15619" max="15620" width="13.85546875" style="153" customWidth="1"/>
    <col min="15621" max="15621" width="12.140625" style="153" customWidth="1"/>
    <col min="15622" max="15622" width="13.85546875" style="153" customWidth="1"/>
    <col min="15623" max="15623" width="11.5703125" style="153" customWidth="1"/>
    <col min="15624" max="15624" width="15.140625" style="153" customWidth="1"/>
    <col min="15625" max="15625" width="13.85546875" style="153" customWidth="1"/>
    <col min="15626" max="15626" width="10.5703125" style="153" customWidth="1"/>
    <col min="15627" max="15627" width="13.85546875" style="153" customWidth="1"/>
    <col min="15628" max="15628" width="11.7109375" style="153" customWidth="1"/>
    <col min="15629" max="15629" width="0" style="153" hidden="1" customWidth="1"/>
    <col min="15630" max="15630" width="35.140625" style="153" customWidth="1"/>
    <col min="15631" max="15631" width="36.28515625" style="153" customWidth="1"/>
    <col min="15632" max="15864" width="9.140625" style="153"/>
    <col min="15865" max="15865" width="3.5703125" style="153" customWidth="1"/>
    <col min="15866" max="15866" width="25.7109375" style="153" customWidth="1"/>
    <col min="15867" max="15867" width="11.5703125" style="153" customWidth="1"/>
    <col min="15868" max="15868" width="18.42578125" style="153" customWidth="1"/>
    <col min="15869" max="15869" width="10.140625" style="153" customWidth="1"/>
    <col min="15870" max="15870" width="15.5703125" style="153" customWidth="1"/>
    <col min="15871" max="15871" width="16" style="153" customWidth="1"/>
    <col min="15872" max="15872" width="7" style="153" customWidth="1"/>
    <col min="15873" max="15873" width="14.42578125" style="153" customWidth="1"/>
    <col min="15874" max="15874" width="11" style="153" customWidth="1"/>
    <col min="15875" max="15876" width="13.85546875" style="153" customWidth="1"/>
    <col min="15877" max="15877" width="12.140625" style="153" customWidth="1"/>
    <col min="15878" max="15878" width="13.85546875" style="153" customWidth="1"/>
    <col min="15879" max="15879" width="11.5703125" style="153" customWidth="1"/>
    <col min="15880" max="15880" width="15.140625" style="153" customWidth="1"/>
    <col min="15881" max="15881" width="13.85546875" style="153" customWidth="1"/>
    <col min="15882" max="15882" width="10.5703125" style="153" customWidth="1"/>
    <col min="15883" max="15883" width="13.85546875" style="153" customWidth="1"/>
    <col min="15884" max="15884" width="11.7109375" style="153" customWidth="1"/>
    <col min="15885" max="15885" width="0" style="153" hidden="1" customWidth="1"/>
    <col min="15886" max="15886" width="35.140625" style="153" customWidth="1"/>
    <col min="15887" max="15887" width="36.28515625" style="153" customWidth="1"/>
    <col min="15888" max="16120" width="9.140625" style="153"/>
    <col min="16121" max="16121" width="3.5703125" style="153" customWidth="1"/>
    <col min="16122" max="16122" width="25.7109375" style="153" customWidth="1"/>
    <col min="16123" max="16123" width="11.5703125" style="153" customWidth="1"/>
    <col min="16124" max="16124" width="18.42578125" style="153" customWidth="1"/>
    <col min="16125" max="16125" width="10.140625" style="153" customWidth="1"/>
    <col min="16126" max="16126" width="15.5703125" style="153" customWidth="1"/>
    <col min="16127" max="16127" width="16" style="153" customWidth="1"/>
    <col min="16128" max="16128" width="7" style="153" customWidth="1"/>
    <col min="16129" max="16129" width="14.42578125" style="153" customWidth="1"/>
    <col min="16130" max="16130" width="11" style="153" customWidth="1"/>
    <col min="16131" max="16132" width="13.85546875" style="153" customWidth="1"/>
    <col min="16133" max="16133" width="12.140625" style="153" customWidth="1"/>
    <col min="16134" max="16134" width="13.85546875" style="153" customWidth="1"/>
    <col min="16135" max="16135" width="11.5703125" style="153" customWidth="1"/>
    <col min="16136" max="16136" width="15.140625" style="153" customWidth="1"/>
    <col min="16137" max="16137" width="13.85546875" style="153" customWidth="1"/>
    <col min="16138" max="16138" width="10.5703125" style="153" customWidth="1"/>
    <col min="16139" max="16139" width="13.85546875" style="153" customWidth="1"/>
    <col min="16140" max="16140" width="11.7109375" style="153" customWidth="1"/>
    <col min="16141" max="16141" width="0" style="153" hidden="1" customWidth="1"/>
    <col min="16142" max="16142" width="35.140625" style="153" customWidth="1"/>
    <col min="16143" max="16143" width="36.28515625" style="153" customWidth="1"/>
    <col min="16144" max="16384" width="9.140625" style="153"/>
  </cols>
  <sheetData>
    <row r="1" spans="1:15">
      <c r="M1" s="155" t="s">
        <v>280</v>
      </c>
    </row>
    <row r="2" spans="1:15">
      <c r="O2" s="155" t="s">
        <v>303</v>
      </c>
    </row>
    <row r="3" spans="1:15">
      <c r="A3" s="439" t="s">
        <v>291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>
      <c r="A4" s="440" t="s">
        <v>440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>
      <c r="G5" s="155"/>
      <c r="H5" s="155"/>
      <c r="I5" s="155"/>
      <c r="J5" s="155"/>
      <c r="K5" s="155"/>
      <c r="L5" s="155"/>
    </row>
    <row r="6" spans="1:15" ht="32.450000000000003" customHeight="1">
      <c r="A6" s="441" t="s">
        <v>0</v>
      </c>
      <c r="B6" s="442" t="s">
        <v>301</v>
      </c>
      <c r="C6" s="436" t="s">
        <v>315</v>
      </c>
      <c r="D6" s="442" t="s">
        <v>40</v>
      </c>
      <c r="E6" s="443" t="s">
        <v>299</v>
      </c>
      <c r="F6" s="443"/>
      <c r="G6" s="444"/>
      <c r="H6" s="444" t="s">
        <v>281</v>
      </c>
      <c r="I6" s="445"/>
      <c r="J6" s="445"/>
      <c r="K6" s="445"/>
      <c r="L6" s="446"/>
      <c r="M6" s="156"/>
      <c r="N6" s="443" t="s">
        <v>282</v>
      </c>
      <c r="O6" s="443"/>
    </row>
    <row r="7" spans="1:15" ht="13.15" customHeight="1">
      <c r="A7" s="441"/>
      <c r="B7" s="442"/>
      <c r="C7" s="436"/>
      <c r="D7" s="442"/>
      <c r="E7" s="443" t="s">
        <v>292</v>
      </c>
      <c r="F7" s="443" t="s">
        <v>283</v>
      </c>
      <c r="G7" s="444" t="s">
        <v>284</v>
      </c>
      <c r="H7" s="449" t="s">
        <v>293</v>
      </c>
      <c r="I7" s="449" t="s">
        <v>294</v>
      </c>
      <c r="J7" s="449" t="s">
        <v>295</v>
      </c>
      <c r="K7" s="447" t="s">
        <v>296</v>
      </c>
      <c r="L7" s="447" t="s">
        <v>285</v>
      </c>
      <c r="M7" s="157"/>
      <c r="N7" s="443" t="s">
        <v>286</v>
      </c>
      <c r="O7" s="443" t="s">
        <v>287</v>
      </c>
    </row>
    <row r="8" spans="1:15" ht="80.45" customHeight="1">
      <c r="A8" s="441"/>
      <c r="B8" s="442"/>
      <c r="C8" s="436"/>
      <c r="D8" s="442"/>
      <c r="E8" s="443"/>
      <c r="F8" s="443"/>
      <c r="G8" s="444"/>
      <c r="H8" s="450"/>
      <c r="I8" s="451"/>
      <c r="J8" s="451"/>
      <c r="K8" s="448"/>
      <c r="L8" s="448"/>
      <c r="M8" s="158"/>
      <c r="N8" s="443"/>
      <c r="O8" s="443"/>
    </row>
    <row r="9" spans="1:15">
      <c r="A9" s="159">
        <v>1</v>
      </c>
      <c r="B9" s="159">
        <v>2</v>
      </c>
      <c r="C9" s="160">
        <v>3</v>
      </c>
      <c r="D9" s="161">
        <v>4</v>
      </c>
      <c r="E9" s="244">
        <v>6</v>
      </c>
      <c r="F9" s="244">
        <v>7</v>
      </c>
      <c r="G9" s="244">
        <v>8</v>
      </c>
      <c r="H9" s="159">
        <v>9</v>
      </c>
      <c r="I9" s="159">
        <v>10</v>
      </c>
      <c r="J9" s="159">
        <v>11</v>
      </c>
      <c r="K9" s="159">
        <v>12</v>
      </c>
      <c r="L9" s="159">
        <v>13</v>
      </c>
      <c r="M9" s="159">
        <v>21</v>
      </c>
      <c r="N9" s="159">
        <v>14</v>
      </c>
      <c r="O9" s="159">
        <v>15</v>
      </c>
    </row>
    <row r="10" spans="1:15" ht="13.15" customHeight="1">
      <c r="A10" s="460" t="s">
        <v>302</v>
      </c>
      <c r="B10" s="460"/>
      <c r="C10" s="461"/>
      <c r="D10" s="162" t="s">
        <v>41</v>
      </c>
      <c r="E10" s="163">
        <f t="shared" ref="E10:F10" si="0">E11+E12+E13+E14</f>
        <v>5252.75</v>
      </c>
      <c r="F10" s="163">
        <f t="shared" si="0"/>
        <v>0</v>
      </c>
      <c r="G10" s="164">
        <f>F10/E10*100</f>
        <v>0</v>
      </c>
      <c r="H10" s="457" t="s">
        <v>288</v>
      </c>
      <c r="I10" s="457" t="s">
        <v>288</v>
      </c>
      <c r="J10" s="457" t="s">
        <v>288</v>
      </c>
      <c r="K10" s="457" t="s">
        <v>288</v>
      </c>
      <c r="L10" s="457" t="s">
        <v>288</v>
      </c>
      <c r="M10" s="452"/>
      <c r="N10" s="453"/>
      <c r="O10" s="453"/>
    </row>
    <row r="11" spans="1:15" ht="25.5">
      <c r="A11" s="460"/>
      <c r="B11" s="460"/>
      <c r="C11" s="462"/>
      <c r="D11" s="162" t="s">
        <v>37</v>
      </c>
      <c r="E11" s="163">
        <f>E17</f>
        <v>1635.8</v>
      </c>
      <c r="F11" s="163">
        <f>F17</f>
        <v>0</v>
      </c>
      <c r="G11" s="164">
        <f t="shared" ref="G11:G14" si="1">F11/E11*100</f>
        <v>0</v>
      </c>
      <c r="H11" s="458"/>
      <c r="I11" s="458"/>
      <c r="J11" s="458"/>
      <c r="K11" s="458"/>
      <c r="L11" s="458"/>
      <c r="M11" s="452"/>
      <c r="N11" s="454"/>
      <c r="O11" s="454"/>
    </row>
    <row r="12" spans="1:15" ht="25.5">
      <c r="A12" s="460"/>
      <c r="B12" s="460"/>
      <c r="C12" s="462"/>
      <c r="D12" s="165" t="s">
        <v>2</v>
      </c>
      <c r="E12" s="163">
        <f t="shared" ref="E12:F14" si="2">E18</f>
        <v>2566.4</v>
      </c>
      <c r="F12" s="163">
        <f t="shared" si="2"/>
        <v>0</v>
      </c>
      <c r="G12" s="164">
        <f t="shared" si="1"/>
        <v>0</v>
      </c>
      <c r="H12" s="458"/>
      <c r="I12" s="458"/>
      <c r="J12" s="458"/>
      <c r="K12" s="458"/>
      <c r="L12" s="458"/>
      <c r="M12" s="452"/>
      <c r="N12" s="454"/>
      <c r="O12" s="454"/>
    </row>
    <row r="13" spans="1:15" ht="13.15" customHeight="1">
      <c r="A13" s="460"/>
      <c r="B13" s="460"/>
      <c r="C13" s="462"/>
      <c r="D13" s="165" t="s">
        <v>43</v>
      </c>
      <c r="E13" s="163">
        <f t="shared" si="2"/>
        <v>1050.55</v>
      </c>
      <c r="F13" s="163">
        <f t="shared" si="2"/>
        <v>0</v>
      </c>
      <c r="G13" s="164">
        <f t="shared" si="1"/>
        <v>0</v>
      </c>
      <c r="H13" s="458"/>
      <c r="I13" s="458"/>
      <c r="J13" s="458"/>
      <c r="K13" s="458"/>
      <c r="L13" s="458"/>
      <c r="M13" s="452"/>
      <c r="N13" s="454"/>
      <c r="O13" s="454"/>
    </row>
    <row r="14" spans="1:15" ht="25.5">
      <c r="A14" s="460"/>
      <c r="B14" s="460"/>
      <c r="C14" s="463"/>
      <c r="D14" s="165" t="s">
        <v>267</v>
      </c>
      <c r="E14" s="163">
        <f t="shared" si="2"/>
        <v>0</v>
      </c>
      <c r="F14" s="163">
        <f t="shared" si="2"/>
        <v>0</v>
      </c>
      <c r="G14" s="164" t="e">
        <f t="shared" si="1"/>
        <v>#DIV/0!</v>
      </c>
      <c r="H14" s="459"/>
      <c r="I14" s="459"/>
      <c r="J14" s="459"/>
      <c r="K14" s="459"/>
      <c r="L14" s="459"/>
      <c r="M14" s="452"/>
      <c r="N14" s="455"/>
      <c r="O14" s="455"/>
    </row>
    <row r="15" spans="1:15">
      <c r="A15" s="456" t="s">
        <v>36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166"/>
      <c r="O15" s="166"/>
    </row>
    <row r="16" spans="1:15" ht="56.45" customHeight="1">
      <c r="A16" s="415">
        <v>1</v>
      </c>
      <c r="B16" s="435" t="s">
        <v>434</v>
      </c>
      <c r="C16" s="436"/>
      <c r="D16" s="167" t="s">
        <v>41</v>
      </c>
      <c r="E16" s="163">
        <f>SUM(E17:E19)</f>
        <v>5252.75</v>
      </c>
      <c r="F16" s="163">
        <f>SUM(F17:F19)</f>
        <v>0</v>
      </c>
      <c r="G16" s="163">
        <f t="shared" ref="G16:G19" si="3">F16/E16*100</f>
        <v>0</v>
      </c>
      <c r="H16" s="412" t="s">
        <v>435</v>
      </c>
      <c r="I16" s="426" t="s">
        <v>436</v>
      </c>
      <c r="J16" s="464">
        <v>30</v>
      </c>
      <c r="K16" s="466">
        <v>14</v>
      </c>
      <c r="L16" s="465">
        <f>K16/J16</f>
        <v>0.46666666666666667</v>
      </c>
      <c r="M16" s="427"/>
      <c r="N16" s="412"/>
      <c r="O16" s="412"/>
    </row>
    <row r="17" spans="1:56" ht="56.45" customHeight="1">
      <c r="A17" s="415"/>
      <c r="B17" s="435"/>
      <c r="C17" s="436"/>
      <c r="D17" s="167" t="s">
        <v>37</v>
      </c>
      <c r="E17" s="163">
        <v>1635.8</v>
      </c>
      <c r="F17" s="163">
        <f>'[1]Финансирование '!F352</f>
        <v>0</v>
      </c>
      <c r="G17" s="163">
        <f t="shared" si="3"/>
        <v>0</v>
      </c>
      <c r="H17" s="422"/>
      <c r="I17" s="426"/>
      <c r="J17" s="464"/>
      <c r="K17" s="466"/>
      <c r="L17" s="465"/>
      <c r="M17" s="427"/>
      <c r="N17" s="422"/>
      <c r="O17" s="422"/>
    </row>
    <row r="18" spans="1:56" ht="84" customHeight="1">
      <c r="A18" s="415"/>
      <c r="B18" s="435"/>
      <c r="C18" s="436"/>
      <c r="D18" s="168" t="s">
        <v>2</v>
      </c>
      <c r="E18" s="163">
        <v>2566.4</v>
      </c>
      <c r="F18" s="163">
        <f>'[1]Финансирование '!F353</f>
        <v>0</v>
      </c>
      <c r="G18" s="163">
        <f t="shared" si="3"/>
        <v>0</v>
      </c>
      <c r="H18" s="422"/>
      <c r="I18" s="245" t="s">
        <v>437</v>
      </c>
      <c r="J18" s="467">
        <v>1</v>
      </c>
      <c r="K18" s="208">
        <v>0</v>
      </c>
      <c r="L18" s="208">
        <f t="shared" ref="L18:L19" si="4">K18/J18*100</f>
        <v>0</v>
      </c>
      <c r="M18" s="427"/>
      <c r="N18" s="422"/>
      <c r="O18" s="422"/>
    </row>
    <row r="19" spans="1:56" ht="56.45" customHeight="1">
      <c r="A19" s="415"/>
      <c r="B19" s="435"/>
      <c r="C19" s="436"/>
      <c r="D19" s="168" t="s">
        <v>43</v>
      </c>
      <c r="E19" s="163">
        <v>1050.55</v>
      </c>
      <c r="F19" s="163">
        <f>'[1]Финансирование '!F354</f>
        <v>0</v>
      </c>
      <c r="G19" s="163">
        <f t="shared" si="3"/>
        <v>0</v>
      </c>
      <c r="H19" s="422"/>
      <c r="I19" s="437" t="s">
        <v>438</v>
      </c>
      <c r="J19" s="412">
        <v>90</v>
      </c>
      <c r="K19" s="412">
        <v>0</v>
      </c>
      <c r="L19" s="424">
        <f t="shared" si="4"/>
        <v>0</v>
      </c>
      <c r="M19" s="427"/>
      <c r="N19" s="422"/>
      <c r="O19" s="422"/>
    </row>
    <row r="20" spans="1:56" ht="66.75" customHeight="1">
      <c r="A20" s="415"/>
      <c r="B20" s="435"/>
      <c r="C20" s="436"/>
      <c r="D20" s="168" t="s">
        <v>267</v>
      </c>
      <c r="E20" s="163">
        <v>0</v>
      </c>
      <c r="F20" s="163">
        <v>0</v>
      </c>
      <c r="G20" s="163">
        <v>0</v>
      </c>
      <c r="H20" s="423"/>
      <c r="I20" s="438"/>
      <c r="J20" s="423"/>
      <c r="K20" s="423"/>
      <c r="L20" s="425"/>
      <c r="M20" s="208"/>
      <c r="N20" s="423"/>
      <c r="O20" s="423"/>
    </row>
    <row r="21" spans="1:56" ht="32.25" customHeight="1">
      <c r="A21" s="415">
        <v>1</v>
      </c>
      <c r="B21" s="416" t="s">
        <v>442</v>
      </c>
      <c r="C21" s="419"/>
      <c r="D21" s="253" t="s">
        <v>41</v>
      </c>
      <c r="E21" s="254">
        <f>SUM(E22:E25)</f>
        <v>0</v>
      </c>
      <c r="F21" s="254">
        <f>SUM(F22:F25)</f>
        <v>0</v>
      </c>
      <c r="G21" s="164"/>
      <c r="H21" s="412">
        <v>1</v>
      </c>
      <c r="I21" s="412" t="s">
        <v>443</v>
      </c>
      <c r="J21" s="412">
        <v>0.02</v>
      </c>
      <c r="K21" s="468">
        <v>3.4269999999999999E-3</v>
      </c>
      <c r="L21" s="469">
        <f t="shared" ref="L21" si="5">K21/J21*100</f>
        <v>17.135000000000002</v>
      </c>
      <c r="M21" s="255"/>
      <c r="N21" s="412"/>
      <c r="O21" s="412"/>
    </row>
    <row r="22" spans="1:56" ht="25.5">
      <c r="A22" s="415"/>
      <c r="B22" s="417"/>
      <c r="C22" s="420"/>
      <c r="D22" s="167" t="s">
        <v>37</v>
      </c>
      <c r="E22" s="254">
        <v>0</v>
      </c>
      <c r="F22" s="254">
        <v>0</v>
      </c>
      <c r="G22" s="164"/>
      <c r="H22" s="422"/>
      <c r="I22" s="422"/>
      <c r="J22" s="422"/>
      <c r="K22" s="470"/>
      <c r="L22" s="471"/>
      <c r="M22" s="255"/>
      <c r="N22" s="413"/>
      <c r="O22" s="413"/>
    </row>
    <row r="23" spans="1:56" ht="38.25">
      <c r="A23" s="415"/>
      <c r="B23" s="417"/>
      <c r="C23" s="420"/>
      <c r="D23" s="168" t="s">
        <v>444</v>
      </c>
      <c r="E23" s="254">
        <v>0</v>
      </c>
      <c r="F23" s="252">
        <v>0</v>
      </c>
      <c r="G23" s="164"/>
      <c r="H23" s="422"/>
      <c r="I23" s="422"/>
      <c r="J23" s="422"/>
      <c r="K23" s="470"/>
      <c r="L23" s="471"/>
      <c r="M23" s="255"/>
      <c r="N23" s="413"/>
      <c r="O23" s="413"/>
    </row>
    <row r="24" spans="1:56" ht="13.15" customHeight="1">
      <c r="A24" s="415"/>
      <c r="B24" s="417"/>
      <c r="C24" s="420"/>
      <c r="D24" s="168" t="s">
        <v>43</v>
      </c>
      <c r="E24" s="254">
        <v>0</v>
      </c>
      <c r="F24" s="252">
        <v>0</v>
      </c>
      <c r="G24" s="164"/>
      <c r="H24" s="422"/>
      <c r="I24" s="422"/>
      <c r="J24" s="422"/>
      <c r="K24" s="470"/>
      <c r="L24" s="471"/>
      <c r="M24" s="255"/>
      <c r="N24" s="413"/>
      <c r="O24" s="413"/>
    </row>
    <row r="25" spans="1:56" s="255" customFormat="1" ht="25.5">
      <c r="A25" s="415"/>
      <c r="B25" s="418"/>
      <c r="C25" s="421"/>
      <c r="D25" s="168" t="s">
        <v>267</v>
      </c>
      <c r="E25" s="254">
        <v>0</v>
      </c>
      <c r="F25" s="254">
        <v>0</v>
      </c>
      <c r="G25" s="164"/>
      <c r="H25" s="423"/>
      <c r="I25" s="423"/>
      <c r="J25" s="423"/>
      <c r="K25" s="472"/>
      <c r="L25" s="473"/>
      <c r="N25" s="414"/>
      <c r="O25" s="414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</row>
    <row r="27" spans="1:56" s="169" customFormat="1">
      <c r="A27" s="169" t="s">
        <v>289</v>
      </c>
      <c r="C27" s="170"/>
    </row>
    <row r="28" spans="1:56" s="169" customFormat="1">
      <c r="A28" s="430" t="s">
        <v>297</v>
      </c>
      <c r="B28" s="430"/>
      <c r="C28" s="430"/>
      <c r="D28" s="430"/>
      <c r="E28" s="430"/>
      <c r="F28" s="430"/>
      <c r="G28" s="430"/>
    </row>
    <row r="29" spans="1:56" ht="13.15" customHeight="1">
      <c r="A29" s="431" t="s">
        <v>300</v>
      </c>
      <c r="B29" s="431"/>
      <c r="C29" s="431"/>
      <c r="D29" s="431"/>
      <c r="E29" s="431"/>
      <c r="F29" s="431"/>
      <c r="G29" s="431"/>
    </row>
    <row r="30" spans="1:56">
      <c r="A30" s="171"/>
      <c r="B30" s="171"/>
    </row>
    <row r="31" spans="1:56" s="172" customFormat="1" ht="21.4" customHeight="1">
      <c r="A31" s="432" t="s">
        <v>433</v>
      </c>
      <c r="B31" s="432"/>
      <c r="C31" s="432"/>
      <c r="D31" s="432"/>
      <c r="E31" s="432"/>
      <c r="F31" s="432"/>
      <c r="G31" s="432"/>
      <c r="H31" s="433"/>
      <c r="I31" s="433"/>
      <c r="J31" s="433"/>
      <c r="K31" s="433"/>
      <c r="L31" s="433"/>
      <c r="M31" s="177"/>
      <c r="N31" s="177"/>
      <c r="O31" s="174" t="s">
        <v>290</v>
      </c>
      <c r="P31" s="173"/>
    </row>
    <row r="32" spans="1:56" ht="33.6" customHeight="1">
      <c r="A32" s="434" t="s">
        <v>441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178"/>
      <c r="M32" s="178"/>
      <c r="N32" s="178"/>
    </row>
    <row r="33" spans="1:14" ht="18.75">
      <c r="A33" s="383"/>
      <c r="B33" s="429"/>
      <c r="C33" s="176"/>
      <c r="D33" s="116"/>
      <c r="E33" s="117"/>
      <c r="F33" s="117"/>
      <c r="G33" s="117"/>
      <c r="H33" s="243"/>
      <c r="I33" s="243"/>
      <c r="J33" s="243"/>
      <c r="K33" s="176"/>
      <c r="L33" s="178"/>
      <c r="M33" s="178"/>
      <c r="N33" s="178"/>
    </row>
    <row r="34" spans="1:14" ht="18.75">
      <c r="A34" s="381"/>
      <c r="B34" s="381"/>
      <c r="C34" s="381"/>
      <c r="D34" s="428"/>
      <c r="E34" s="428"/>
      <c r="F34" s="428"/>
      <c r="G34" s="428"/>
      <c r="H34" s="428"/>
      <c r="I34" s="428"/>
      <c r="J34" s="428"/>
      <c r="K34" s="428"/>
      <c r="L34" s="178"/>
      <c r="M34" s="178"/>
      <c r="N34" s="178"/>
    </row>
  </sheetData>
  <mergeCells count="61">
    <mergeCell ref="E7:E8"/>
    <mergeCell ref="F7:F8"/>
    <mergeCell ref="G7:G8"/>
    <mergeCell ref="L10:L14"/>
    <mergeCell ref="J16:J17"/>
    <mergeCell ref="K16:K17"/>
    <mergeCell ref="L16:L17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A16:A20"/>
    <mergeCell ref="B16:B20"/>
    <mergeCell ref="C16:C20"/>
    <mergeCell ref="I19:I20"/>
    <mergeCell ref="J19:J20"/>
    <mergeCell ref="A34:K34"/>
    <mergeCell ref="A33:B33"/>
    <mergeCell ref="A28:G28"/>
    <mergeCell ref="A29:G29"/>
    <mergeCell ref="A31:L31"/>
    <mergeCell ref="A32:K32"/>
    <mergeCell ref="L19:L20"/>
    <mergeCell ref="H16:H20"/>
    <mergeCell ref="N16:N20"/>
    <mergeCell ref="O16:O20"/>
    <mergeCell ref="I16:I17"/>
    <mergeCell ref="M16:M19"/>
    <mergeCell ref="K19:K20"/>
    <mergeCell ref="N21:N25"/>
    <mergeCell ref="O21:O25"/>
    <mergeCell ref="A21:A25"/>
    <mergeCell ref="B21:B25"/>
    <mergeCell ref="C21:C25"/>
    <mergeCell ref="H21:H25"/>
    <mergeCell ref="I21:I25"/>
    <mergeCell ref="J21:J25"/>
    <mergeCell ref="K21:K25"/>
    <mergeCell ref="L21:L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2024-04-18T10:44:42Z</dcterms:modified>
</cp:coreProperties>
</file>